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erver2000\ufficio_tributi_riservato\1Tributi\I U C\TARI 2024\% raccolta differenziata\"/>
    </mc:Choice>
  </mc:AlternateContent>
  <bookViews>
    <workbookView xWindow="0" yWindow="0" windowWidth="23040" windowHeight="9876" activeTab="1"/>
  </bookViews>
  <sheets>
    <sheet name="dati 2022" sheetId="1" r:id="rId1"/>
    <sheet name="calcol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3" i="2" l="1"/>
  <c r="F83" i="2"/>
  <c r="E83" i="2"/>
  <c r="D83" i="2"/>
  <c r="C83" i="2"/>
  <c r="X3" i="2"/>
  <c r="X4" i="2"/>
  <c r="X5" i="2"/>
  <c r="X6" i="2"/>
  <c r="X7" i="2"/>
  <c r="X8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2" i="2"/>
  <c r="U3" i="2"/>
  <c r="U4" i="2"/>
  <c r="U5" i="2"/>
  <c r="U6" i="2"/>
  <c r="U7" i="2"/>
  <c r="U8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9" i="2"/>
  <c r="F59" i="2" s="1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2" i="2"/>
  <c r="Z2" i="2" s="1"/>
  <c r="AA2" i="2" s="1"/>
  <c r="Y2" i="2" a="1"/>
  <c r="Y2" i="2" s="1"/>
  <c r="Q3" i="2"/>
  <c r="Q4" i="2"/>
  <c r="Q5" i="2"/>
  <c r="Q6" i="2"/>
  <c r="Q7" i="2"/>
  <c r="Q8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2" i="2"/>
  <c r="W3" i="2"/>
  <c r="W4" i="2"/>
  <c r="W5" i="2"/>
  <c r="W6" i="2"/>
  <c r="W7" i="2"/>
  <c r="W8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2" i="2"/>
  <c r="V6" i="2"/>
  <c r="V7" i="2"/>
  <c r="V8" i="2"/>
  <c r="V10" i="2"/>
  <c r="V11" i="2"/>
  <c r="V12" i="2"/>
  <c r="V13" i="2"/>
  <c r="V14" i="2"/>
  <c r="V15" i="2"/>
  <c r="V16" i="2"/>
  <c r="V17" i="2"/>
  <c r="V18" i="2"/>
  <c r="V19" i="2"/>
  <c r="V20" i="2"/>
  <c r="V21" i="2"/>
  <c r="F21" i="2" s="1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3" i="2"/>
  <c r="V4" i="2"/>
  <c r="V5" i="2"/>
  <c r="V2" i="2"/>
  <c r="T4" i="2"/>
  <c r="T5" i="2"/>
  <c r="T6" i="2"/>
  <c r="T7" i="2"/>
  <c r="T8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3" i="2"/>
  <c r="T2" i="2"/>
  <c r="S4" i="2"/>
  <c r="S5" i="2"/>
  <c r="S6" i="2"/>
  <c r="S7" i="2"/>
  <c r="S8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3" i="2"/>
  <c r="S2" i="2"/>
  <c r="R3" i="2"/>
  <c r="R4" i="2"/>
  <c r="R5" i="2"/>
  <c r="R6" i="2"/>
  <c r="R7" i="2"/>
  <c r="R8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2" i="2"/>
  <c r="P3" i="2"/>
  <c r="P4" i="2"/>
  <c r="P5" i="2"/>
  <c r="P6" i="2"/>
  <c r="P7" i="2"/>
  <c r="P8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2" i="2"/>
  <c r="O4" i="2"/>
  <c r="O5" i="2"/>
  <c r="O6" i="2"/>
  <c r="O7" i="2"/>
  <c r="O8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3" i="2"/>
  <c r="O2" i="2"/>
  <c r="N4" i="2"/>
  <c r="N5" i="2"/>
  <c r="N6" i="2"/>
  <c r="N7" i="2"/>
  <c r="N8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3" i="2"/>
  <c r="N2" i="2"/>
  <c r="M3" i="2"/>
  <c r="M4" i="2"/>
  <c r="M5" i="2"/>
  <c r="M6" i="2"/>
  <c r="M7" i="2"/>
  <c r="M8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2" i="2"/>
  <c r="L3" i="2"/>
  <c r="L4" i="2"/>
  <c r="L5" i="2"/>
  <c r="L6" i="2"/>
  <c r="L7" i="2"/>
  <c r="L8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2" i="2"/>
  <c r="E4" i="2"/>
  <c r="E5" i="2"/>
  <c r="E6" i="2"/>
  <c r="E7" i="2"/>
  <c r="E8" i="2"/>
  <c r="E10" i="2"/>
  <c r="E11" i="2"/>
  <c r="E12" i="2"/>
  <c r="E13" i="2"/>
  <c r="E14" i="2"/>
  <c r="E15" i="2"/>
  <c r="E16" i="2"/>
  <c r="I16" i="2" s="1"/>
  <c r="E17" i="2"/>
  <c r="I17" i="2" s="1"/>
  <c r="E18" i="2"/>
  <c r="E19" i="2"/>
  <c r="I19" i="2" s="1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I32" i="2" s="1"/>
  <c r="E33" i="2"/>
  <c r="I33" i="2" s="1"/>
  <c r="E34" i="2"/>
  <c r="E35" i="2"/>
  <c r="I35" i="2" s="1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I48" i="2" s="1"/>
  <c r="E49" i="2"/>
  <c r="I49" i="2" s="1"/>
  <c r="E50" i="2"/>
  <c r="E51" i="2"/>
  <c r="I51" i="2" s="1"/>
  <c r="E52" i="2"/>
  <c r="E53" i="2"/>
  <c r="E54" i="2"/>
  <c r="E55" i="2"/>
  <c r="E56" i="2"/>
  <c r="E57" i="2"/>
  <c r="E59" i="2"/>
  <c r="E60" i="2"/>
  <c r="E61" i="2"/>
  <c r="E62" i="2"/>
  <c r="E63" i="2"/>
  <c r="E64" i="2"/>
  <c r="E65" i="2"/>
  <c r="I65" i="2" s="1"/>
  <c r="E66" i="2"/>
  <c r="E67" i="2"/>
  <c r="I67" i="2" s="1"/>
  <c r="E68" i="2"/>
  <c r="E69" i="2"/>
  <c r="E70" i="2"/>
  <c r="E71" i="2"/>
  <c r="E72" i="2"/>
  <c r="E73" i="2"/>
  <c r="E74" i="2"/>
  <c r="E75" i="2"/>
  <c r="E76" i="2"/>
  <c r="E77" i="2"/>
  <c r="E78" i="2"/>
  <c r="E79" i="2"/>
  <c r="I79" i="2" s="1"/>
  <c r="E80" i="2"/>
  <c r="E81" i="2"/>
  <c r="E82" i="2"/>
  <c r="E3" i="2"/>
  <c r="E2" i="2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AU84" i="1"/>
  <c r="AV84" i="1"/>
  <c r="AW84" i="1"/>
  <c r="AX84" i="1"/>
  <c r="AY84" i="1"/>
  <c r="AZ84" i="1"/>
  <c r="BA84" i="1"/>
  <c r="BB84" i="1"/>
  <c r="BC84" i="1"/>
  <c r="BD84" i="1"/>
  <c r="BE84" i="1"/>
  <c r="BF84" i="1"/>
  <c r="BG84" i="1"/>
  <c r="BH84" i="1"/>
  <c r="BI84" i="1"/>
  <c r="BJ84" i="1"/>
  <c r="BK84" i="1"/>
  <c r="BL84" i="1"/>
  <c r="BM84" i="1"/>
  <c r="BN84" i="1"/>
  <c r="BO84" i="1"/>
  <c r="BP84" i="1"/>
  <c r="F84" i="1"/>
  <c r="K83" i="2"/>
  <c r="I82" i="2"/>
  <c r="I81" i="2"/>
  <c r="I78" i="2"/>
  <c r="I77" i="2"/>
  <c r="I75" i="2"/>
  <c r="I74" i="2"/>
  <c r="I73" i="2"/>
  <c r="I71" i="2"/>
  <c r="F70" i="2"/>
  <c r="I70" i="2"/>
  <c r="I69" i="2"/>
  <c r="F68" i="2"/>
  <c r="J68" i="2" s="1"/>
  <c r="I66" i="2"/>
  <c r="I63" i="2"/>
  <c r="I62" i="2"/>
  <c r="I61" i="2"/>
  <c r="F60" i="2"/>
  <c r="J60" i="2" s="1"/>
  <c r="I59" i="2"/>
  <c r="I57" i="2"/>
  <c r="I56" i="2"/>
  <c r="I55" i="2"/>
  <c r="I53" i="2"/>
  <c r="I52" i="2"/>
  <c r="F49" i="2"/>
  <c r="I47" i="2"/>
  <c r="I45" i="2"/>
  <c r="I44" i="2"/>
  <c r="I43" i="2"/>
  <c r="I41" i="2"/>
  <c r="I40" i="2"/>
  <c r="I39" i="2"/>
  <c r="I37" i="2"/>
  <c r="I36" i="2"/>
  <c r="F31" i="2"/>
  <c r="I31" i="2"/>
  <c r="I29" i="2"/>
  <c r="I28" i="2"/>
  <c r="I27" i="2"/>
  <c r="I25" i="2"/>
  <c r="I24" i="2"/>
  <c r="I23" i="2"/>
  <c r="F22" i="2"/>
  <c r="I21" i="2"/>
  <c r="I20" i="2"/>
  <c r="I15" i="2"/>
  <c r="F13" i="2"/>
  <c r="I13" i="2"/>
  <c r="F12" i="2"/>
  <c r="I12" i="2"/>
  <c r="I11" i="2"/>
  <c r="I8" i="2"/>
  <c r="I6" i="2"/>
  <c r="F5" i="2"/>
  <c r="J5" i="2" s="1"/>
  <c r="I4" i="2"/>
  <c r="F3" i="2"/>
  <c r="I3" i="2"/>
  <c r="F2" i="2"/>
  <c r="F64" i="2" l="1"/>
  <c r="J64" i="2" s="1"/>
  <c r="F76" i="2"/>
  <c r="J76" i="2" s="1"/>
  <c r="F40" i="2"/>
  <c r="D2" i="2"/>
  <c r="I83" i="2"/>
  <c r="F30" i="2"/>
  <c r="D30" i="2" s="1"/>
  <c r="H30" i="2" s="1"/>
  <c r="F39" i="2"/>
  <c r="J39" i="2" s="1"/>
  <c r="M83" i="2"/>
  <c r="F11" i="2"/>
  <c r="J11" i="2" s="1"/>
  <c r="F48" i="2"/>
  <c r="D48" i="2" s="1"/>
  <c r="H48" i="2" s="1"/>
  <c r="F57" i="2"/>
  <c r="J57" i="2" s="1"/>
  <c r="D68" i="2"/>
  <c r="H68" i="2" s="1"/>
  <c r="F69" i="2"/>
  <c r="D69" i="2" s="1"/>
  <c r="H69" i="2" s="1"/>
  <c r="F81" i="2"/>
  <c r="D81" i="2" s="1"/>
  <c r="H81" i="2" s="1"/>
  <c r="F82" i="2"/>
  <c r="J82" i="2" s="1"/>
  <c r="N83" i="2"/>
  <c r="F20" i="2"/>
  <c r="J20" i="2" s="1"/>
  <c r="F29" i="2"/>
  <c r="J29" i="2" s="1"/>
  <c r="F38" i="2"/>
  <c r="D38" i="2" s="1"/>
  <c r="H38" i="2" s="1"/>
  <c r="F4" i="2"/>
  <c r="J4" i="2" s="1"/>
  <c r="O83" i="2"/>
  <c r="F10" i="2"/>
  <c r="J10" i="2" s="1"/>
  <c r="F19" i="2"/>
  <c r="D19" i="2" s="1"/>
  <c r="H19" i="2" s="1"/>
  <c r="F56" i="2"/>
  <c r="J56" i="2" s="1"/>
  <c r="P83" i="2"/>
  <c r="F28" i="2"/>
  <c r="J28" i="2" s="1"/>
  <c r="F37" i="2"/>
  <c r="D37" i="2" s="1"/>
  <c r="H37" i="2" s="1"/>
  <c r="F46" i="2"/>
  <c r="J46" i="2" s="1"/>
  <c r="F47" i="2"/>
  <c r="J47" i="2" s="1"/>
  <c r="F67" i="2"/>
  <c r="J67" i="2" s="1"/>
  <c r="Q83" i="2"/>
  <c r="F18" i="2"/>
  <c r="J18" i="2" s="1"/>
  <c r="F27" i="2"/>
  <c r="J27" i="2" s="1"/>
  <c r="F66" i="2"/>
  <c r="J66" i="2" s="1"/>
  <c r="F78" i="2"/>
  <c r="J78" i="2" s="1"/>
  <c r="F79" i="2"/>
  <c r="J79" i="2" s="1"/>
  <c r="R83" i="2"/>
  <c r="F36" i="2"/>
  <c r="J36" i="2" s="1"/>
  <c r="F45" i="2"/>
  <c r="D45" i="2" s="1"/>
  <c r="H45" i="2" s="1"/>
  <c r="F54" i="2"/>
  <c r="D54" i="2" s="1"/>
  <c r="H54" i="2" s="1"/>
  <c r="F55" i="2"/>
  <c r="J55" i="2" s="1"/>
  <c r="D64" i="2"/>
  <c r="H64" i="2" s="1"/>
  <c r="F65" i="2"/>
  <c r="J65" i="2" s="1"/>
  <c r="D76" i="2"/>
  <c r="H76" i="2" s="1"/>
  <c r="S83" i="2"/>
  <c r="F17" i="2"/>
  <c r="J17" i="2" s="1"/>
  <c r="F26" i="2"/>
  <c r="D26" i="2" s="1"/>
  <c r="H26" i="2" s="1"/>
  <c r="F35" i="2"/>
  <c r="J35" i="2" s="1"/>
  <c r="F71" i="2"/>
  <c r="D71" i="2" s="1"/>
  <c r="H71" i="2" s="1"/>
  <c r="F77" i="2"/>
  <c r="D77" i="2" s="1"/>
  <c r="T83" i="2"/>
  <c r="I7" i="2"/>
  <c r="F44" i="2"/>
  <c r="J44" i="2" s="1"/>
  <c r="F53" i="2"/>
  <c r="D53" i="2" s="1"/>
  <c r="H53" i="2" s="1"/>
  <c r="F72" i="2"/>
  <c r="J72" i="2" s="1"/>
  <c r="U83" i="2"/>
  <c r="F7" i="2"/>
  <c r="F8" i="2"/>
  <c r="J8" i="2" s="1"/>
  <c r="F16" i="2"/>
  <c r="J16" i="2" s="1"/>
  <c r="F25" i="2"/>
  <c r="J25" i="2" s="1"/>
  <c r="F34" i="2"/>
  <c r="J34" i="2" s="1"/>
  <c r="F63" i="2"/>
  <c r="V83" i="2"/>
  <c r="D5" i="2"/>
  <c r="H5" i="2" s="1"/>
  <c r="F6" i="2"/>
  <c r="D6" i="2" s="1"/>
  <c r="H6" i="2" s="1"/>
  <c r="F15" i="2"/>
  <c r="J15" i="2" s="1"/>
  <c r="F52" i="2"/>
  <c r="J52" i="2" s="1"/>
  <c r="F62" i="2"/>
  <c r="D62" i="2" s="1"/>
  <c r="H62" i="2" s="1"/>
  <c r="F74" i="2"/>
  <c r="J74" i="2" s="1"/>
  <c r="F75" i="2"/>
  <c r="D75" i="2" s="1"/>
  <c r="H75" i="2" s="1"/>
  <c r="W83" i="2"/>
  <c r="F24" i="2"/>
  <c r="J24" i="2" s="1"/>
  <c r="F33" i="2"/>
  <c r="D33" i="2" s="1"/>
  <c r="H33" i="2" s="1"/>
  <c r="F42" i="2"/>
  <c r="D42" i="2" s="1"/>
  <c r="H42" i="2" s="1"/>
  <c r="F43" i="2"/>
  <c r="D43" i="2" s="1"/>
  <c r="H43" i="2" s="1"/>
  <c r="D60" i="2"/>
  <c r="H60" i="2" s="1"/>
  <c r="F61" i="2"/>
  <c r="J61" i="2" s="1"/>
  <c r="F73" i="2"/>
  <c r="J73" i="2" s="1"/>
  <c r="X83" i="2"/>
  <c r="F14" i="2"/>
  <c r="J14" i="2" s="1"/>
  <c r="F23" i="2"/>
  <c r="J23" i="2" s="1"/>
  <c r="F32" i="2"/>
  <c r="J32" i="2" s="1"/>
  <c r="F41" i="2"/>
  <c r="D41" i="2" s="1"/>
  <c r="H41" i="2" s="1"/>
  <c r="F50" i="2"/>
  <c r="D50" i="2" s="1"/>
  <c r="H50" i="2" s="1"/>
  <c r="F51" i="2"/>
  <c r="D51" i="2" s="1"/>
  <c r="H51" i="2" s="1"/>
  <c r="F80" i="2"/>
  <c r="D80" i="2" s="1"/>
  <c r="J13" i="2"/>
  <c r="J22" i="2"/>
  <c r="J31" i="2"/>
  <c r="D31" i="2"/>
  <c r="H31" i="2" s="1"/>
  <c r="D59" i="2"/>
  <c r="H59" i="2" s="1"/>
  <c r="J59" i="2"/>
  <c r="J3" i="2"/>
  <c r="J40" i="2"/>
  <c r="D40" i="2"/>
  <c r="H40" i="2" s="1"/>
  <c r="J49" i="2"/>
  <c r="J21" i="2"/>
  <c r="J70" i="2"/>
  <c r="D70" i="2"/>
  <c r="H70" i="2" s="1"/>
  <c r="J2" i="2"/>
  <c r="J12" i="2"/>
  <c r="D12" i="2"/>
  <c r="H12" i="2" s="1"/>
  <c r="D3" i="2"/>
  <c r="H3" i="2" s="1"/>
  <c r="D22" i="2"/>
  <c r="H22" i="2" s="1"/>
  <c r="I10" i="2"/>
  <c r="I14" i="2"/>
  <c r="I18" i="2"/>
  <c r="I22" i="2"/>
  <c r="I26" i="2"/>
  <c r="I30" i="2"/>
  <c r="I34" i="2"/>
  <c r="I38" i="2"/>
  <c r="I42" i="2"/>
  <c r="I46" i="2"/>
  <c r="I50" i="2"/>
  <c r="I54" i="2"/>
  <c r="I5" i="2"/>
  <c r="I60" i="2"/>
  <c r="I64" i="2"/>
  <c r="I68" i="2"/>
  <c r="I72" i="2"/>
  <c r="I76" i="2"/>
  <c r="I80" i="2"/>
  <c r="L83" i="2"/>
  <c r="I2" i="2"/>
  <c r="D13" i="2"/>
  <c r="H13" i="2" s="1"/>
  <c r="D21" i="2"/>
  <c r="H21" i="2" s="1"/>
  <c r="D49" i="2"/>
  <c r="H49" i="2" s="1"/>
  <c r="D57" i="2"/>
  <c r="H57" i="2" s="1"/>
  <c r="D4" i="2"/>
  <c r="H4" i="2" s="1"/>
  <c r="D46" i="2" l="1"/>
  <c r="H46" i="2" s="1"/>
  <c r="G64" i="2"/>
  <c r="D8" i="2"/>
  <c r="H8" i="2" s="1"/>
  <c r="D39" i="2"/>
  <c r="H39" i="2" s="1"/>
  <c r="D65" i="2"/>
  <c r="H65" i="2" s="1"/>
  <c r="J50" i="2"/>
  <c r="J62" i="2"/>
  <c r="J53" i="2"/>
  <c r="D44" i="2"/>
  <c r="H44" i="2" s="1"/>
  <c r="D17" i="2"/>
  <c r="H17" i="2" s="1"/>
  <c r="J19" i="2"/>
  <c r="J51" i="2"/>
  <c r="J81" i="2"/>
  <c r="J38" i="2"/>
  <c r="D47" i="2"/>
  <c r="H47" i="2" s="1"/>
  <c r="J43" i="2"/>
  <c r="J33" i="2"/>
  <c r="J37" i="2"/>
  <c r="D28" i="2"/>
  <c r="H28" i="2" s="1"/>
  <c r="J41" i="2"/>
  <c r="J69" i="2"/>
  <c r="J48" i="2"/>
  <c r="G60" i="2"/>
  <c r="D55" i="2"/>
  <c r="H55" i="2" s="1"/>
  <c r="D25" i="2"/>
  <c r="H25" i="2" s="1"/>
  <c r="D78" i="2"/>
  <c r="H78" i="2" s="1"/>
  <c r="D72" i="2"/>
  <c r="H72" i="2" s="1"/>
  <c r="J77" i="2"/>
  <c r="G76" i="2"/>
  <c r="D24" i="2"/>
  <c r="H24" i="2" s="1"/>
  <c r="D82" i="2"/>
  <c r="H82" i="2" s="1"/>
  <c r="J54" i="2"/>
  <c r="G68" i="2"/>
  <c r="J80" i="2"/>
  <c r="D52" i="2"/>
  <c r="H52" i="2" s="1"/>
  <c r="D79" i="2"/>
  <c r="H79" i="2" s="1"/>
  <c r="D29" i="2"/>
  <c r="H29" i="2" s="1"/>
  <c r="D15" i="2"/>
  <c r="H15" i="2" s="1"/>
  <c r="D32" i="2"/>
  <c r="H32" i="2" s="1"/>
  <c r="H77" i="2"/>
  <c r="G77" i="2"/>
  <c r="J75" i="2"/>
  <c r="J45" i="2"/>
  <c r="G48" i="2"/>
  <c r="D36" i="2"/>
  <c r="H36" i="2" s="1"/>
  <c r="D18" i="2"/>
  <c r="H18" i="2" s="1"/>
  <c r="D56" i="2"/>
  <c r="H56" i="2" s="1"/>
  <c r="D14" i="2"/>
  <c r="H14" i="2" s="1"/>
  <c r="D74" i="2"/>
  <c r="H74" i="2" s="1"/>
  <c r="D11" i="2"/>
  <c r="H11" i="2" s="1"/>
  <c r="J83" i="2"/>
  <c r="D66" i="2"/>
  <c r="H66" i="2" s="1"/>
  <c r="D35" i="2"/>
  <c r="H35" i="2" s="1"/>
  <c r="D34" i="2"/>
  <c r="H34" i="2" s="1"/>
  <c r="D23" i="2"/>
  <c r="H23" i="2" s="1"/>
  <c r="J71" i="2"/>
  <c r="D73" i="2"/>
  <c r="H73" i="2" s="1"/>
  <c r="J6" i="2"/>
  <c r="D67" i="2"/>
  <c r="H67" i="2" s="1"/>
  <c r="J30" i="2"/>
  <c r="G5" i="2"/>
  <c r="G38" i="2"/>
  <c r="G41" i="2"/>
  <c r="H80" i="2"/>
  <c r="G80" i="2"/>
  <c r="D16" i="2"/>
  <c r="H16" i="2" s="1"/>
  <c r="D10" i="2"/>
  <c r="G51" i="2"/>
  <c r="D20" i="2"/>
  <c r="D7" i="2"/>
  <c r="D61" i="2"/>
  <c r="H61" i="2" s="1"/>
  <c r="J26" i="2"/>
  <c r="J7" i="2"/>
  <c r="G26" i="2"/>
  <c r="G17" i="2"/>
  <c r="G53" i="2"/>
  <c r="J42" i="2"/>
  <c r="G42" i="2"/>
  <c r="J63" i="2"/>
  <c r="D27" i="2"/>
  <c r="H27" i="2" s="1"/>
  <c r="D63" i="2"/>
  <c r="H63" i="2" s="1"/>
  <c r="G4" i="2"/>
  <c r="G75" i="2"/>
  <c r="G3" i="2"/>
  <c r="G43" i="2"/>
  <c r="G81" i="2"/>
  <c r="G39" i="2"/>
  <c r="G12" i="2"/>
  <c r="H2" i="2"/>
  <c r="G46" i="2"/>
  <c r="G69" i="2"/>
  <c r="G21" i="2"/>
  <c r="G59" i="2"/>
  <c r="G19" i="2"/>
  <c r="G62" i="2"/>
  <c r="G33" i="2"/>
  <c r="G37" i="2"/>
  <c r="G57" i="2"/>
  <c r="G31" i="2"/>
  <c r="G30" i="2"/>
  <c r="G54" i="2"/>
  <c r="G49" i="2"/>
  <c r="G70" i="2"/>
  <c r="G71" i="2"/>
  <c r="G45" i="2"/>
  <c r="G22" i="2"/>
  <c r="G6" i="2"/>
  <c r="G13" i="2"/>
  <c r="G50" i="2"/>
  <c r="G2" i="2"/>
  <c r="G40" i="2"/>
  <c r="G65" i="2" l="1"/>
  <c r="G8" i="2"/>
  <c r="G44" i="2"/>
  <c r="G82" i="2"/>
  <c r="G52" i="2"/>
  <c r="G36" i="2"/>
  <c r="G74" i="2"/>
  <c r="G47" i="2"/>
  <c r="G25" i="2"/>
  <c r="G55" i="2"/>
  <c r="G28" i="2"/>
  <c r="G27" i="2"/>
  <c r="G79" i="2"/>
  <c r="G15" i="2"/>
  <c r="G56" i="2"/>
  <c r="G67" i="2"/>
  <c r="G14" i="2"/>
  <c r="G78" i="2"/>
  <c r="G24" i="2"/>
  <c r="G73" i="2"/>
  <c r="G72" i="2"/>
  <c r="G16" i="2"/>
  <c r="G29" i="2"/>
  <c r="G23" i="2"/>
  <c r="G34" i="2"/>
  <c r="G32" i="2"/>
  <c r="G18" i="2"/>
  <c r="G66" i="2"/>
  <c r="G35" i="2"/>
  <c r="G11" i="2"/>
  <c r="G61" i="2"/>
  <c r="H20" i="2"/>
  <c r="G20" i="2"/>
  <c r="H7" i="2"/>
  <c r="G7" i="2"/>
  <c r="H10" i="2"/>
  <c r="G10" i="2"/>
  <c r="H83" i="2"/>
  <c r="G6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<sst xmlns="http://schemas.openxmlformats.org/spreadsheetml/2006/main" count="443" uniqueCount="202">
  <si>
    <t>ANNO 2022  (gennaio-dicembre)</t>
  </si>
  <si>
    <t>Rifiuti plastici (da attività agricole)</t>
  </si>
  <si>
    <t>Toner per stampa esauriti (ANDROMEDA)</t>
  </si>
  <si>
    <t>Olio esausto</t>
  </si>
  <si>
    <t xml:space="preserve">Imb. Carta e cartone </t>
  </si>
  <si>
    <t>Imb. In plastica  (cassette)</t>
  </si>
  <si>
    <t xml:space="preserve">Imb. In plastica </t>
  </si>
  <si>
    <t>Imballaggi in legno</t>
  </si>
  <si>
    <t xml:space="preserve">Imballaggi metallici </t>
  </si>
  <si>
    <t>Imballaggi compositi</t>
  </si>
  <si>
    <t>Imb. Mat. Misti</t>
  </si>
  <si>
    <t xml:space="preserve">Imb. In vetro </t>
  </si>
  <si>
    <t xml:space="preserve">Imb. Contenenti mat. Pericoloso </t>
  </si>
  <si>
    <t>Assorbenti, sostanze filtranti, stracci con sostanze pericolose</t>
  </si>
  <si>
    <t>Assorbenti, materiali filtranti, stracci senza sostanze pericolose</t>
  </si>
  <si>
    <t>Pneumatici</t>
  </si>
  <si>
    <t>Filtri olio</t>
  </si>
  <si>
    <t>RAEE  pericolosi</t>
  </si>
  <si>
    <t xml:space="preserve">Toner </t>
  </si>
  <si>
    <t xml:space="preserve">Toner (senza sostanze periclose) </t>
  </si>
  <si>
    <t>Bombole gas</t>
  </si>
  <si>
    <t>Batterie al piombo</t>
  </si>
  <si>
    <t>cimiteriali casse zinco</t>
  </si>
  <si>
    <t>Ferro acciaio</t>
  </si>
  <si>
    <t>Metalli misti cimiteriali e non</t>
  </si>
  <si>
    <t>Inerti  misti</t>
  </si>
  <si>
    <t>Plastica (non imballaggi)</t>
  </si>
  <si>
    <t>Mat. Cont. Amianto</t>
  </si>
  <si>
    <t xml:space="preserve">Macerie </t>
  </si>
  <si>
    <t>Rifiuti cimiteriali</t>
  </si>
  <si>
    <t>cassette in plastica da selezione rifiuti in plastica</t>
  </si>
  <si>
    <t xml:space="preserve">Carta e cartone misti </t>
  </si>
  <si>
    <t xml:space="preserve">Vetro in lastre </t>
  </si>
  <si>
    <t>Organico VERCELLI</t>
  </si>
  <si>
    <t>200108 T&amp;R</t>
  </si>
  <si>
    <t>200108 Koster</t>
  </si>
  <si>
    <t xml:space="preserve">Abiti </t>
  </si>
  <si>
    <t>Tessili</t>
  </si>
  <si>
    <t xml:space="preserve">Neon </t>
  </si>
  <si>
    <t xml:space="preserve">Frigoriferi </t>
  </si>
  <si>
    <t xml:space="preserve">Oli vegetali </t>
  </si>
  <si>
    <t>Oli minerali</t>
  </si>
  <si>
    <t>Vernici, inchiostri, adesivi e resine</t>
  </si>
  <si>
    <t xml:space="preserve">Medicinali </t>
  </si>
  <si>
    <t xml:space="preserve"> Batterie e accumulatori </t>
  </si>
  <si>
    <t>Pile</t>
  </si>
  <si>
    <t xml:space="preserve">RAEE pericolosi </t>
  </si>
  <si>
    <t xml:space="preserve">RAEE non pericolosi </t>
  </si>
  <si>
    <t xml:space="preserve">Legno </t>
  </si>
  <si>
    <t xml:space="preserve">Metallo </t>
  </si>
  <si>
    <t xml:space="preserve">Rifiuti biodegradabili (verde e ramaglie urbano) </t>
  </si>
  <si>
    <t>Cimiteriali</t>
  </si>
  <si>
    <t xml:space="preserve">Cimiteriali non metallici </t>
  </si>
  <si>
    <t xml:space="preserve">Rfiuti urbani </t>
  </si>
  <si>
    <t xml:space="preserve">Rifiuti mercatali non organici </t>
  </si>
  <si>
    <t xml:space="preserve">Rifiuti mercatali  organici </t>
  </si>
  <si>
    <t xml:space="preserve">Sabbie spazzamento </t>
  </si>
  <si>
    <t>Sabbie spazzamento A RECUPERO</t>
  </si>
  <si>
    <t>Fanghi fosse settiche</t>
  </si>
  <si>
    <t>Rifiuti pulizia fognanture</t>
  </si>
  <si>
    <t xml:space="preserve">Rifiuti ingombranti (non metallici) </t>
  </si>
  <si>
    <t>COMUNE</t>
  </si>
  <si>
    <t>Area omogenea</t>
  </si>
  <si>
    <t xml:space="preserve">Abitanti </t>
  </si>
  <si>
    <t>GESTORE</t>
  </si>
  <si>
    <t>020104</t>
  </si>
  <si>
    <t>080318</t>
  </si>
  <si>
    <t>150101</t>
  </si>
  <si>
    <t>150102</t>
  </si>
  <si>
    <t>150104</t>
  </si>
  <si>
    <t>150106</t>
  </si>
  <si>
    <t>150110</t>
  </si>
  <si>
    <t>160103</t>
  </si>
  <si>
    <t>200101</t>
  </si>
  <si>
    <t>200108</t>
  </si>
  <si>
    <t>200123</t>
  </si>
  <si>
    <t>200132</t>
  </si>
  <si>
    <t>200134</t>
  </si>
  <si>
    <t>200136</t>
  </si>
  <si>
    <t>200138</t>
  </si>
  <si>
    <t>200139</t>
  </si>
  <si>
    <t>200140</t>
  </si>
  <si>
    <t>200301</t>
  </si>
  <si>
    <t>200307</t>
  </si>
  <si>
    <t xml:space="preserve">Totale rifiuti conferiti (t)  </t>
  </si>
  <si>
    <t>ALBANO VERCELLESE</t>
  </si>
  <si>
    <t>pianura</t>
  </si>
  <si>
    <t>RIMECO</t>
  </si>
  <si>
    <t>ALICE CASTELLO</t>
  </si>
  <si>
    <t>SAN GERMANO SPA</t>
  </si>
  <si>
    <t>ARBORIO</t>
  </si>
  <si>
    <t>ASIGLIANO VERCELLESE</t>
  </si>
  <si>
    <t>ASM VERCELLI</t>
  </si>
  <si>
    <t>BALOCCO</t>
  </si>
  <si>
    <t>BIANZE'</t>
  </si>
  <si>
    <t>BORGO D'ALE</t>
  </si>
  <si>
    <t>BORGOSESIA</t>
  </si>
  <si>
    <t>BORGO VERCELLI</t>
  </si>
  <si>
    <t>BURONZO</t>
  </si>
  <si>
    <t>CARESANA</t>
  </si>
  <si>
    <t>CARESANABLOT</t>
  </si>
  <si>
    <t>CARISIO</t>
  </si>
  <si>
    <t>CASANOVAELVO</t>
  </si>
  <si>
    <t>CIGLIANO</t>
  </si>
  <si>
    <t>COLLOBIANO</t>
  </si>
  <si>
    <t>COSTANZANA</t>
  </si>
  <si>
    <t>CRESCENTINO</t>
  </si>
  <si>
    <t>CROVA</t>
  </si>
  <si>
    <t>DESANA</t>
  </si>
  <si>
    <t>FONTANETOPO</t>
  </si>
  <si>
    <t>FORMIGLIANA</t>
  </si>
  <si>
    <t>GATTINARA</t>
  </si>
  <si>
    <t>GHISLARENGO</t>
  </si>
  <si>
    <t>GREGGIO</t>
  </si>
  <si>
    <t>LAMPORO</t>
  </si>
  <si>
    <t>LENTA</t>
  </si>
  <si>
    <t>LIGNANA</t>
  </si>
  <si>
    <t>LIVORNO FERRARIS</t>
  </si>
  <si>
    <t>LOZZOLO</t>
  </si>
  <si>
    <t>MONCRIVELLO</t>
  </si>
  <si>
    <t>MOTTA DEI CONTI</t>
  </si>
  <si>
    <t>OLCENENGO</t>
  </si>
  <si>
    <t>OLDENICO</t>
  </si>
  <si>
    <t>PALAZZOLO VERCELLESE</t>
  </si>
  <si>
    <t>PERTENGO</t>
  </si>
  <si>
    <t>PEZZANA</t>
  </si>
  <si>
    <t>PRAROLO</t>
  </si>
  <si>
    <t>QUARONA</t>
  </si>
  <si>
    <t>QUINTO VERCELLESE</t>
  </si>
  <si>
    <t>RIVE</t>
  </si>
  <si>
    <t>ROASIO</t>
  </si>
  <si>
    <t>RONSECCO</t>
  </si>
  <si>
    <t>ROVASENDA</t>
  </si>
  <si>
    <t>SALASCO</t>
  </si>
  <si>
    <t>SALIVERCELLESE</t>
  </si>
  <si>
    <t>SALUGGIA</t>
  </si>
  <si>
    <t>SAN GERMANO VERCELLESE</t>
  </si>
  <si>
    <t>SAN GIACOMO VERCELLESE</t>
  </si>
  <si>
    <t>SANTHIA'</t>
  </si>
  <si>
    <t>SERRAVALLE SESIA</t>
  </si>
  <si>
    <t>STROPPIANA</t>
  </si>
  <si>
    <t>TRICERRO</t>
  </si>
  <si>
    <t>TRINO</t>
  </si>
  <si>
    <t>TRONZANO VERCELLESE</t>
  </si>
  <si>
    <t>VARALLO</t>
  </si>
  <si>
    <t>VERCELLI</t>
  </si>
  <si>
    <t>VILLARBOIT</t>
  </si>
  <si>
    <t>ALAGNA VALSESIA</t>
  </si>
  <si>
    <t>montana</t>
  </si>
  <si>
    <t>ALTO SERMENZA</t>
  </si>
  <si>
    <t>BALMUCCIA</t>
  </si>
  <si>
    <t>BOCCIOLETO</t>
  </si>
  <si>
    <t>CAMPERTOGNO</t>
  </si>
  <si>
    <t>CARCOFORO</t>
  </si>
  <si>
    <t>CELLIO con BREIA</t>
  </si>
  <si>
    <t>CERVATTO</t>
  </si>
  <si>
    <t>CIVIASCO</t>
  </si>
  <si>
    <t>CRAVAGLIANA</t>
  </si>
  <si>
    <t>FOBELLO</t>
  </si>
  <si>
    <t>GUARDABOSONE</t>
  </si>
  <si>
    <t>MOLLIA</t>
  </si>
  <si>
    <t>PILA</t>
  </si>
  <si>
    <t>PIODE</t>
  </si>
  <si>
    <t>POSTUA</t>
  </si>
  <si>
    <t>RASSA</t>
  </si>
  <si>
    <t>RIMELLA</t>
  </si>
  <si>
    <t>ROSSA</t>
  </si>
  <si>
    <t>SCOPA</t>
  </si>
  <si>
    <t>SCOPELLO</t>
  </si>
  <si>
    <t>VALDUGGIA</t>
  </si>
  <si>
    <t>VOCCA</t>
  </si>
  <si>
    <t xml:space="preserve">Totale </t>
  </si>
  <si>
    <t>Comune</t>
  </si>
  <si>
    <t>Pr                        Residenti 2020</t>
  </si>
  <si>
    <t>RT         Rifiuti Totali (t/a)       (RU+RD)</t>
  </si>
  <si>
    <t xml:space="preserve">RU                                                                     Rifiuti Urbani Indifferenziati                  (t/a) </t>
  </si>
  <si>
    <t>RD                                             Raccolte Differenziate           (t/a)</t>
  </si>
  <si>
    <t>% di RD                            (RD/RT)</t>
  </si>
  <si>
    <t>RT                                        pro capite                  (Kg/ab*g)</t>
  </si>
  <si>
    <t>RU                                                                                                                  pro capite                                                                                                rifiuti destinati allo smaltimento                                            (Kg/ab*g)</t>
  </si>
  <si>
    <t>RD                                       pro capite                 (Kg/ab*g)</t>
  </si>
  <si>
    <t>Compo-staggio
Dome-
Stico
Kg</t>
  </si>
  <si>
    <t>Frazione Organica          (t/a)</t>
  </si>
  <si>
    <t>Sfalci e potature             (t/a)</t>
  </si>
  <si>
    <t>Carta e Cartone          (t/a)</t>
  </si>
  <si>
    <t>Plastica      (t/a)</t>
  </si>
  <si>
    <t>Legno       (t/a)</t>
  </si>
  <si>
    <t>Metalli                                                  e contenitori metallici          (t/a)</t>
  </si>
  <si>
    <t>Multimatriale (t/a)</t>
  </si>
  <si>
    <t>Vetro     (t/a)</t>
  </si>
  <si>
    <t>Tessili       (t/a)</t>
  </si>
  <si>
    <t>Ingombranti                                                                      e RAEE avviati a recupero                                          (t/a)</t>
  </si>
  <si>
    <t>Rifiuti da C&amp;D</t>
  </si>
  <si>
    <t>sabbie da spazzamento stradale a recupero</t>
  </si>
  <si>
    <t>Altre RD</t>
  </si>
  <si>
    <t>TOTALE</t>
  </si>
  <si>
    <t>NB. I dati pubblicati sono da intendersi provvisori in quanto:</t>
  </si>
  <si>
    <t>A.Possono non essere conteggiati alcuni dati riferiti ai rifiuti raccolti presso i C.C.R</t>
  </si>
  <si>
    <t>B.Sono soggetti al controllo e all'approvazione ufficiale da parte della regione Piemonte ai sensi della  D.G.R. n° 15-5870 del 03/11/2017  S.M. e I.</t>
  </si>
  <si>
    <t>C. Non sono stati conteggiati i dati del Comune di Borgosesia in quanto mancanti</t>
  </si>
  <si>
    <t>D. Non sono stati conteggiati i dati riguardanti il compostaggio domestico perché in fase di aggiornamento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</si>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</sst>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color rgb="FF0000FF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3" fontId="10" fillId="0" borderId="5" xfId="0" applyNumberFormat="1" applyFont="1" applyBorder="1" applyAlignment="1">
      <alignment vertical="center" wrapText="1"/>
    </xf>
    <xf numFmtId="3" fontId="11" fillId="0" borderId="5" xfId="0" applyNumberFormat="1" applyFont="1" applyBorder="1" applyAlignment="1">
      <alignment vertical="center" wrapText="1"/>
    </xf>
    <xf numFmtId="164" fontId="10" fillId="0" borderId="1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  <xf numFmtId="164" fontId="10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12" fillId="0" borderId="1" xfId="0" applyFont="1" applyBorder="1" applyAlignment="1">
      <alignment horizontal="right" vertical="center" wrapText="1"/>
    </xf>
    <xf numFmtId="3" fontId="12" fillId="2" borderId="1" xfId="0" applyNumberFormat="1" applyFont="1" applyFill="1" applyBorder="1" applyAlignment="1">
      <alignment vertical="center" wrapText="1"/>
    </xf>
    <xf numFmtId="164" fontId="12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0" fillId="0" borderId="0" xfId="0" applyFill="1"/>
    <xf numFmtId="0" fontId="15" fillId="0" borderId="7" xfId="0" applyFont="1" applyFill="1" applyBorder="1"/>
    <xf numFmtId="165" fontId="15" fillId="0" borderId="7" xfId="1" applyNumberFormat="1" applyFont="1" applyFill="1" applyBorder="1"/>
    <xf numFmtId="164" fontId="15" fillId="0" borderId="7" xfId="0" applyNumberFormat="1" applyFont="1" applyFill="1" applyBorder="1"/>
    <xf numFmtId="0" fontId="16" fillId="0" borderId="0" xfId="0" applyFont="1" applyFill="1"/>
    <xf numFmtId="0" fontId="15" fillId="3" borderId="7" xfId="0" applyFont="1" applyFill="1" applyBorder="1"/>
    <xf numFmtId="165" fontId="15" fillId="3" borderId="7" xfId="1" applyNumberFormat="1" applyFont="1" applyFill="1" applyBorder="1"/>
    <xf numFmtId="49" fontId="14" fillId="4" borderId="4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49" fontId="2" fillId="4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14" fillId="0" borderId="7" xfId="0" applyFont="1" applyFill="1" applyBorder="1"/>
    <xf numFmtId="165" fontId="14" fillId="0" borderId="7" xfId="1" applyNumberFormat="1" applyFont="1" applyFill="1" applyBorder="1"/>
    <xf numFmtId="164" fontId="2" fillId="4" borderId="4" xfId="0" applyNumberFormat="1" applyFont="1" applyFill="1" applyBorder="1" applyAlignment="1">
      <alignment horizontal="center" vertical="center" wrapText="1"/>
    </xf>
    <xf numFmtId="164" fontId="15" fillId="3" borderId="7" xfId="0" applyNumberFormat="1" applyFont="1" applyFill="1" applyBorder="1"/>
    <xf numFmtId="164" fontId="14" fillId="0" borderId="7" xfId="0" applyNumberFormat="1" applyFont="1" applyFill="1" applyBorder="1"/>
    <xf numFmtId="164" fontId="0" fillId="0" borderId="0" xfId="0" applyNumberFormat="1" applyFill="1"/>
    <xf numFmtId="164" fontId="16" fillId="0" borderId="0" xfId="0" applyNumberFormat="1" applyFont="1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textRotation="90" wrapText="1" shrinkToFit="1"/>
    </xf>
    <xf numFmtId="0" fontId="5" fillId="0" borderId="2" xfId="0" applyFont="1" applyFill="1" applyBorder="1" applyAlignment="1">
      <alignment horizontal="center" vertical="center" textRotation="90" wrapText="1" shrinkToFi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114"/>
  <sheetViews>
    <sheetView zoomScale="110" zoomScaleNormal="110" workbookViewId="0">
      <selection activeCell="M8" sqref="M8"/>
    </sheetView>
  </sheetViews>
  <sheetFormatPr defaultColWidth="9.109375" defaultRowHeight="13.2" x14ac:dyDescent="0.3"/>
  <cols>
    <col min="1" max="1" width="3.5546875" style="1" bestFit="1" customWidth="1"/>
    <col min="2" max="2" width="28" style="1" customWidth="1"/>
    <col min="3" max="3" width="17.109375" style="1" hidden="1" customWidth="1"/>
    <col min="4" max="4" width="12.88671875" style="1" hidden="1" customWidth="1"/>
    <col min="5" max="5" width="16" style="2" hidden="1" customWidth="1"/>
    <col min="6" max="6" width="11.44140625" style="1" hidden="1" customWidth="1"/>
    <col min="7" max="7" width="9" style="1" bestFit="1" customWidth="1"/>
    <col min="8" max="8" width="9" style="1" hidden="1" customWidth="1"/>
    <col min="9" max="9" width="9" style="1" bestFit="1" customWidth="1"/>
    <col min="10" max="10" width="9" style="1" customWidth="1"/>
    <col min="11" max="11" width="9" style="1" bestFit="1" customWidth="1"/>
    <col min="12" max="12" width="9" style="1" customWidth="1"/>
    <col min="13" max="13" width="9" style="1" bestFit="1" customWidth="1"/>
    <col min="14" max="15" width="9" style="1" hidden="1" customWidth="1"/>
    <col min="16" max="16" width="9" style="1" bestFit="1" customWidth="1"/>
    <col min="17" max="17" width="9" style="1" customWidth="1"/>
    <col min="18" max="19" width="9" style="1" hidden="1" customWidth="1"/>
    <col min="20" max="20" width="9.109375" style="1"/>
    <col min="21" max="23" width="9" style="1" hidden="1" customWidth="1"/>
    <col min="24" max="37" width="9" style="1" customWidth="1"/>
    <col min="38" max="38" width="9" style="1" hidden="1" customWidth="1"/>
    <col min="39" max="39" width="10.21875" style="1" bestFit="1" customWidth="1"/>
    <col min="40" max="41" width="9" style="1" customWidth="1"/>
    <col min="42" max="42" width="9" style="1" hidden="1" customWidth="1"/>
    <col min="43" max="44" width="9" style="1" customWidth="1"/>
    <col min="45" max="45" width="9.5546875" style="1" customWidth="1"/>
    <col min="46" max="53" width="9" style="1" customWidth="1"/>
    <col min="54" max="54" width="9" style="1" hidden="1" customWidth="1"/>
    <col min="55" max="56" width="9" style="1" customWidth="1"/>
    <col min="57" max="57" width="11" style="1" hidden="1" customWidth="1"/>
    <col min="58" max="58" width="9" style="1" hidden="1" customWidth="1"/>
    <col min="59" max="60" width="9" style="1" customWidth="1"/>
    <col min="61" max="62" width="9" style="1" hidden="1" customWidth="1"/>
    <col min="63" max="64" width="11.6640625" style="1" customWidth="1"/>
    <col min="65" max="66" width="9" style="1" hidden="1" customWidth="1"/>
    <col min="67" max="67" width="9" style="1" customWidth="1"/>
    <col min="68" max="68" width="16.88671875" style="1" customWidth="1"/>
    <col min="69" max="256" width="9.109375" style="1"/>
    <col min="257" max="257" width="3.5546875" style="1" bestFit="1" customWidth="1"/>
    <col min="258" max="258" width="28" style="1" customWidth="1"/>
    <col min="259" max="259" width="17.109375" style="1" customWidth="1"/>
    <col min="260" max="260" width="12.88671875" style="1" customWidth="1"/>
    <col min="261" max="261" width="16" style="1" customWidth="1"/>
    <col min="262" max="262" width="11.44140625" style="1" customWidth="1"/>
    <col min="263" max="265" width="9" style="1" bestFit="1" customWidth="1"/>
    <col min="266" max="266" width="9" style="1" customWidth="1"/>
    <col min="267" max="267" width="9" style="1" bestFit="1" customWidth="1"/>
    <col min="268" max="268" width="9" style="1" customWidth="1"/>
    <col min="269" max="269" width="9" style="1" bestFit="1" customWidth="1"/>
    <col min="270" max="270" width="9" style="1" customWidth="1"/>
    <col min="271" max="272" width="9" style="1" bestFit="1" customWidth="1"/>
    <col min="273" max="275" width="9" style="1" customWidth="1"/>
    <col min="276" max="276" width="9.109375" style="1"/>
    <col min="277" max="294" width="9" style="1" customWidth="1"/>
    <col min="295" max="295" width="10.21875" style="1" bestFit="1" customWidth="1"/>
    <col min="296" max="300" width="9" style="1" customWidth="1"/>
    <col min="301" max="301" width="9.5546875" style="1" customWidth="1"/>
    <col min="302" max="312" width="9" style="1" customWidth="1"/>
    <col min="313" max="313" width="11" style="1" customWidth="1"/>
    <col min="314" max="318" width="9" style="1" customWidth="1"/>
    <col min="319" max="320" width="11.6640625" style="1" customWidth="1"/>
    <col min="321" max="323" width="9" style="1" customWidth="1"/>
    <col min="324" max="324" width="16.88671875" style="1" customWidth="1"/>
    <col min="325" max="512" width="9.109375" style="1"/>
    <col min="513" max="513" width="3.5546875" style="1" bestFit="1" customWidth="1"/>
    <col min="514" max="514" width="28" style="1" customWidth="1"/>
    <col min="515" max="515" width="17.109375" style="1" customWidth="1"/>
    <col min="516" max="516" width="12.88671875" style="1" customWidth="1"/>
    <col min="517" max="517" width="16" style="1" customWidth="1"/>
    <col min="518" max="518" width="11.44140625" style="1" customWidth="1"/>
    <col min="519" max="521" width="9" style="1" bestFit="1" customWidth="1"/>
    <col min="522" max="522" width="9" style="1" customWidth="1"/>
    <col min="523" max="523" width="9" style="1" bestFit="1" customWidth="1"/>
    <col min="524" max="524" width="9" style="1" customWidth="1"/>
    <col min="525" max="525" width="9" style="1" bestFit="1" customWidth="1"/>
    <col min="526" max="526" width="9" style="1" customWidth="1"/>
    <col min="527" max="528" width="9" style="1" bestFit="1" customWidth="1"/>
    <col min="529" max="531" width="9" style="1" customWidth="1"/>
    <col min="532" max="532" width="9.109375" style="1"/>
    <col min="533" max="550" width="9" style="1" customWidth="1"/>
    <col min="551" max="551" width="10.21875" style="1" bestFit="1" customWidth="1"/>
    <col min="552" max="556" width="9" style="1" customWidth="1"/>
    <col min="557" max="557" width="9.5546875" style="1" customWidth="1"/>
    <col min="558" max="568" width="9" style="1" customWidth="1"/>
    <col min="569" max="569" width="11" style="1" customWidth="1"/>
    <col min="570" max="574" width="9" style="1" customWidth="1"/>
    <col min="575" max="576" width="11.6640625" style="1" customWidth="1"/>
    <col min="577" max="579" width="9" style="1" customWidth="1"/>
    <col min="580" max="580" width="16.88671875" style="1" customWidth="1"/>
    <col min="581" max="768" width="9.109375" style="1"/>
    <col min="769" max="769" width="3.5546875" style="1" bestFit="1" customWidth="1"/>
    <col min="770" max="770" width="28" style="1" customWidth="1"/>
    <col min="771" max="771" width="17.109375" style="1" customWidth="1"/>
    <col min="772" max="772" width="12.88671875" style="1" customWidth="1"/>
    <col min="773" max="773" width="16" style="1" customWidth="1"/>
    <col min="774" max="774" width="11.44140625" style="1" customWidth="1"/>
    <col min="775" max="777" width="9" style="1" bestFit="1" customWidth="1"/>
    <col min="778" max="778" width="9" style="1" customWidth="1"/>
    <col min="779" max="779" width="9" style="1" bestFit="1" customWidth="1"/>
    <col min="780" max="780" width="9" style="1" customWidth="1"/>
    <col min="781" max="781" width="9" style="1" bestFit="1" customWidth="1"/>
    <col min="782" max="782" width="9" style="1" customWidth="1"/>
    <col min="783" max="784" width="9" style="1" bestFit="1" customWidth="1"/>
    <col min="785" max="787" width="9" style="1" customWidth="1"/>
    <col min="788" max="788" width="9.109375" style="1"/>
    <col min="789" max="806" width="9" style="1" customWidth="1"/>
    <col min="807" max="807" width="10.21875" style="1" bestFit="1" customWidth="1"/>
    <col min="808" max="812" width="9" style="1" customWidth="1"/>
    <col min="813" max="813" width="9.5546875" style="1" customWidth="1"/>
    <col min="814" max="824" width="9" style="1" customWidth="1"/>
    <col min="825" max="825" width="11" style="1" customWidth="1"/>
    <col min="826" max="830" width="9" style="1" customWidth="1"/>
    <col min="831" max="832" width="11.6640625" style="1" customWidth="1"/>
    <col min="833" max="835" width="9" style="1" customWidth="1"/>
    <col min="836" max="836" width="16.88671875" style="1" customWidth="1"/>
    <col min="837" max="1024" width="9.109375" style="1"/>
    <col min="1025" max="1025" width="3.5546875" style="1" bestFit="1" customWidth="1"/>
    <col min="1026" max="1026" width="28" style="1" customWidth="1"/>
    <col min="1027" max="1027" width="17.109375" style="1" customWidth="1"/>
    <col min="1028" max="1028" width="12.88671875" style="1" customWidth="1"/>
    <col min="1029" max="1029" width="16" style="1" customWidth="1"/>
    <col min="1030" max="1030" width="11.44140625" style="1" customWidth="1"/>
    <col min="1031" max="1033" width="9" style="1" bestFit="1" customWidth="1"/>
    <col min="1034" max="1034" width="9" style="1" customWidth="1"/>
    <col min="1035" max="1035" width="9" style="1" bestFit="1" customWidth="1"/>
    <col min="1036" max="1036" width="9" style="1" customWidth="1"/>
    <col min="1037" max="1037" width="9" style="1" bestFit="1" customWidth="1"/>
    <col min="1038" max="1038" width="9" style="1" customWidth="1"/>
    <col min="1039" max="1040" width="9" style="1" bestFit="1" customWidth="1"/>
    <col min="1041" max="1043" width="9" style="1" customWidth="1"/>
    <col min="1044" max="1044" width="9.109375" style="1"/>
    <col min="1045" max="1062" width="9" style="1" customWidth="1"/>
    <col min="1063" max="1063" width="10.21875" style="1" bestFit="1" customWidth="1"/>
    <col min="1064" max="1068" width="9" style="1" customWidth="1"/>
    <col min="1069" max="1069" width="9.5546875" style="1" customWidth="1"/>
    <col min="1070" max="1080" width="9" style="1" customWidth="1"/>
    <col min="1081" max="1081" width="11" style="1" customWidth="1"/>
    <col min="1082" max="1086" width="9" style="1" customWidth="1"/>
    <col min="1087" max="1088" width="11.6640625" style="1" customWidth="1"/>
    <col min="1089" max="1091" width="9" style="1" customWidth="1"/>
    <col min="1092" max="1092" width="16.88671875" style="1" customWidth="1"/>
    <col min="1093" max="1280" width="9.109375" style="1"/>
    <col min="1281" max="1281" width="3.5546875" style="1" bestFit="1" customWidth="1"/>
    <col min="1282" max="1282" width="28" style="1" customWidth="1"/>
    <col min="1283" max="1283" width="17.109375" style="1" customWidth="1"/>
    <col min="1284" max="1284" width="12.88671875" style="1" customWidth="1"/>
    <col min="1285" max="1285" width="16" style="1" customWidth="1"/>
    <col min="1286" max="1286" width="11.44140625" style="1" customWidth="1"/>
    <col min="1287" max="1289" width="9" style="1" bestFit="1" customWidth="1"/>
    <col min="1290" max="1290" width="9" style="1" customWidth="1"/>
    <col min="1291" max="1291" width="9" style="1" bestFit="1" customWidth="1"/>
    <col min="1292" max="1292" width="9" style="1" customWidth="1"/>
    <col min="1293" max="1293" width="9" style="1" bestFit="1" customWidth="1"/>
    <col min="1294" max="1294" width="9" style="1" customWidth="1"/>
    <col min="1295" max="1296" width="9" style="1" bestFit="1" customWidth="1"/>
    <col min="1297" max="1299" width="9" style="1" customWidth="1"/>
    <col min="1300" max="1300" width="9.109375" style="1"/>
    <col min="1301" max="1318" width="9" style="1" customWidth="1"/>
    <col min="1319" max="1319" width="10.21875" style="1" bestFit="1" customWidth="1"/>
    <col min="1320" max="1324" width="9" style="1" customWidth="1"/>
    <col min="1325" max="1325" width="9.5546875" style="1" customWidth="1"/>
    <col min="1326" max="1336" width="9" style="1" customWidth="1"/>
    <col min="1337" max="1337" width="11" style="1" customWidth="1"/>
    <col min="1338" max="1342" width="9" style="1" customWidth="1"/>
    <col min="1343" max="1344" width="11.6640625" style="1" customWidth="1"/>
    <col min="1345" max="1347" width="9" style="1" customWidth="1"/>
    <col min="1348" max="1348" width="16.88671875" style="1" customWidth="1"/>
    <col min="1349" max="1536" width="9.109375" style="1"/>
    <col min="1537" max="1537" width="3.5546875" style="1" bestFit="1" customWidth="1"/>
    <col min="1538" max="1538" width="28" style="1" customWidth="1"/>
    <col min="1539" max="1539" width="17.109375" style="1" customWidth="1"/>
    <col min="1540" max="1540" width="12.88671875" style="1" customWidth="1"/>
    <col min="1541" max="1541" width="16" style="1" customWidth="1"/>
    <col min="1542" max="1542" width="11.44140625" style="1" customWidth="1"/>
    <col min="1543" max="1545" width="9" style="1" bestFit="1" customWidth="1"/>
    <col min="1546" max="1546" width="9" style="1" customWidth="1"/>
    <col min="1547" max="1547" width="9" style="1" bestFit="1" customWidth="1"/>
    <col min="1548" max="1548" width="9" style="1" customWidth="1"/>
    <col min="1549" max="1549" width="9" style="1" bestFit="1" customWidth="1"/>
    <col min="1550" max="1550" width="9" style="1" customWidth="1"/>
    <col min="1551" max="1552" width="9" style="1" bestFit="1" customWidth="1"/>
    <col min="1553" max="1555" width="9" style="1" customWidth="1"/>
    <col min="1556" max="1556" width="9.109375" style="1"/>
    <col min="1557" max="1574" width="9" style="1" customWidth="1"/>
    <col min="1575" max="1575" width="10.21875" style="1" bestFit="1" customWidth="1"/>
    <col min="1576" max="1580" width="9" style="1" customWidth="1"/>
    <col min="1581" max="1581" width="9.5546875" style="1" customWidth="1"/>
    <col min="1582" max="1592" width="9" style="1" customWidth="1"/>
    <col min="1593" max="1593" width="11" style="1" customWidth="1"/>
    <col min="1594" max="1598" width="9" style="1" customWidth="1"/>
    <col min="1599" max="1600" width="11.6640625" style="1" customWidth="1"/>
    <col min="1601" max="1603" width="9" style="1" customWidth="1"/>
    <col min="1604" max="1604" width="16.88671875" style="1" customWidth="1"/>
    <col min="1605" max="1792" width="9.109375" style="1"/>
    <col min="1793" max="1793" width="3.5546875" style="1" bestFit="1" customWidth="1"/>
    <col min="1794" max="1794" width="28" style="1" customWidth="1"/>
    <col min="1795" max="1795" width="17.109375" style="1" customWidth="1"/>
    <col min="1796" max="1796" width="12.88671875" style="1" customWidth="1"/>
    <col min="1797" max="1797" width="16" style="1" customWidth="1"/>
    <col min="1798" max="1798" width="11.44140625" style="1" customWidth="1"/>
    <col min="1799" max="1801" width="9" style="1" bestFit="1" customWidth="1"/>
    <col min="1802" max="1802" width="9" style="1" customWidth="1"/>
    <col min="1803" max="1803" width="9" style="1" bestFit="1" customWidth="1"/>
    <col min="1804" max="1804" width="9" style="1" customWidth="1"/>
    <col min="1805" max="1805" width="9" style="1" bestFit="1" customWidth="1"/>
    <col min="1806" max="1806" width="9" style="1" customWidth="1"/>
    <col min="1807" max="1808" width="9" style="1" bestFit="1" customWidth="1"/>
    <col min="1809" max="1811" width="9" style="1" customWidth="1"/>
    <col min="1812" max="1812" width="9.109375" style="1"/>
    <col min="1813" max="1830" width="9" style="1" customWidth="1"/>
    <col min="1831" max="1831" width="10.21875" style="1" bestFit="1" customWidth="1"/>
    <col min="1832" max="1836" width="9" style="1" customWidth="1"/>
    <col min="1837" max="1837" width="9.5546875" style="1" customWidth="1"/>
    <col min="1838" max="1848" width="9" style="1" customWidth="1"/>
    <col min="1849" max="1849" width="11" style="1" customWidth="1"/>
    <col min="1850" max="1854" width="9" style="1" customWidth="1"/>
    <col min="1855" max="1856" width="11.6640625" style="1" customWidth="1"/>
    <col min="1857" max="1859" width="9" style="1" customWidth="1"/>
    <col min="1860" max="1860" width="16.88671875" style="1" customWidth="1"/>
    <col min="1861" max="2048" width="9.109375" style="1"/>
    <col min="2049" max="2049" width="3.5546875" style="1" bestFit="1" customWidth="1"/>
    <col min="2050" max="2050" width="28" style="1" customWidth="1"/>
    <col min="2051" max="2051" width="17.109375" style="1" customWidth="1"/>
    <col min="2052" max="2052" width="12.88671875" style="1" customWidth="1"/>
    <col min="2053" max="2053" width="16" style="1" customWidth="1"/>
    <col min="2054" max="2054" width="11.44140625" style="1" customWidth="1"/>
    <col min="2055" max="2057" width="9" style="1" bestFit="1" customWidth="1"/>
    <col min="2058" max="2058" width="9" style="1" customWidth="1"/>
    <col min="2059" max="2059" width="9" style="1" bestFit="1" customWidth="1"/>
    <col min="2060" max="2060" width="9" style="1" customWidth="1"/>
    <col min="2061" max="2061" width="9" style="1" bestFit="1" customWidth="1"/>
    <col min="2062" max="2062" width="9" style="1" customWidth="1"/>
    <col min="2063" max="2064" width="9" style="1" bestFit="1" customWidth="1"/>
    <col min="2065" max="2067" width="9" style="1" customWidth="1"/>
    <col min="2068" max="2068" width="9.109375" style="1"/>
    <col min="2069" max="2086" width="9" style="1" customWidth="1"/>
    <col min="2087" max="2087" width="10.21875" style="1" bestFit="1" customWidth="1"/>
    <col min="2088" max="2092" width="9" style="1" customWidth="1"/>
    <col min="2093" max="2093" width="9.5546875" style="1" customWidth="1"/>
    <col min="2094" max="2104" width="9" style="1" customWidth="1"/>
    <col min="2105" max="2105" width="11" style="1" customWidth="1"/>
    <col min="2106" max="2110" width="9" style="1" customWidth="1"/>
    <col min="2111" max="2112" width="11.6640625" style="1" customWidth="1"/>
    <col min="2113" max="2115" width="9" style="1" customWidth="1"/>
    <col min="2116" max="2116" width="16.88671875" style="1" customWidth="1"/>
    <col min="2117" max="2304" width="9.109375" style="1"/>
    <col min="2305" max="2305" width="3.5546875" style="1" bestFit="1" customWidth="1"/>
    <col min="2306" max="2306" width="28" style="1" customWidth="1"/>
    <col min="2307" max="2307" width="17.109375" style="1" customWidth="1"/>
    <col min="2308" max="2308" width="12.88671875" style="1" customWidth="1"/>
    <col min="2309" max="2309" width="16" style="1" customWidth="1"/>
    <col min="2310" max="2310" width="11.44140625" style="1" customWidth="1"/>
    <col min="2311" max="2313" width="9" style="1" bestFit="1" customWidth="1"/>
    <col min="2314" max="2314" width="9" style="1" customWidth="1"/>
    <col min="2315" max="2315" width="9" style="1" bestFit="1" customWidth="1"/>
    <col min="2316" max="2316" width="9" style="1" customWidth="1"/>
    <col min="2317" max="2317" width="9" style="1" bestFit="1" customWidth="1"/>
    <col min="2318" max="2318" width="9" style="1" customWidth="1"/>
    <col min="2319" max="2320" width="9" style="1" bestFit="1" customWidth="1"/>
    <col min="2321" max="2323" width="9" style="1" customWidth="1"/>
    <col min="2324" max="2324" width="9.109375" style="1"/>
    <col min="2325" max="2342" width="9" style="1" customWidth="1"/>
    <col min="2343" max="2343" width="10.21875" style="1" bestFit="1" customWidth="1"/>
    <col min="2344" max="2348" width="9" style="1" customWidth="1"/>
    <col min="2349" max="2349" width="9.5546875" style="1" customWidth="1"/>
    <col min="2350" max="2360" width="9" style="1" customWidth="1"/>
    <col min="2361" max="2361" width="11" style="1" customWidth="1"/>
    <col min="2362" max="2366" width="9" style="1" customWidth="1"/>
    <col min="2367" max="2368" width="11.6640625" style="1" customWidth="1"/>
    <col min="2369" max="2371" width="9" style="1" customWidth="1"/>
    <col min="2372" max="2372" width="16.88671875" style="1" customWidth="1"/>
    <col min="2373" max="2560" width="9.109375" style="1"/>
    <col min="2561" max="2561" width="3.5546875" style="1" bestFit="1" customWidth="1"/>
    <col min="2562" max="2562" width="28" style="1" customWidth="1"/>
    <col min="2563" max="2563" width="17.109375" style="1" customWidth="1"/>
    <col min="2564" max="2564" width="12.88671875" style="1" customWidth="1"/>
    <col min="2565" max="2565" width="16" style="1" customWidth="1"/>
    <col min="2566" max="2566" width="11.44140625" style="1" customWidth="1"/>
    <col min="2567" max="2569" width="9" style="1" bestFit="1" customWidth="1"/>
    <col min="2570" max="2570" width="9" style="1" customWidth="1"/>
    <col min="2571" max="2571" width="9" style="1" bestFit="1" customWidth="1"/>
    <col min="2572" max="2572" width="9" style="1" customWidth="1"/>
    <col min="2573" max="2573" width="9" style="1" bestFit="1" customWidth="1"/>
    <col min="2574" max="2574" width="9" style="1" customWidth="1"/>
    <col min="2575" max="2576" width="9" style="1" bestFit="1" customWidth="1"/>
    <col min="2577" max="2579" width="9" style="1" customWidth="1"/>
    <col min="2580" max="2580" width="9.109375" style="1"/>
    <col min="2581" max="2598" width="9" style="1" customWidth="1"/>
    <col min="2599" max="2599" width="10.21875" style="1" bestFit="1" customWidth="1"/>
    <col min="2600" max="2604" width="9" style="1" customWidth="1"/>
    <col min="2605" max="2605" width="9.5546875" style="1" customWidth="1"/>
    <col min="2606" max="2616" width="9" style="1" customWidth="1"/>
    <col min="2617" max="2617" width="11" style="1" customWidth="1"/>
    <col min="2618" max="2622" width="9" style="1" customWidth="1"/>
    <col min="2623" max="2624" width="11.6640625" style="1" customWidth="1"/>
    <col min="2625" max="2627" width="9" style="1" customWidth="1"/>
    <col min="2628" max="2628" width="16.88671875" style="1" customWidth="1"/>
    <col min="2629" max="2816" width="9.109375" style="1"/>
    <col min="2817" max="2817" width="3.5546875" style="1" bestFit="1" customWidth="1"/>
    <col min="2818" max="2818" width="28" style="1" customWidth="1"/>
    <col min="2819" max="2819" width="17.109375" style="1" customWidth="1"/>
    <col min="2820" max="2820" width="12.88671875" style="1" customWidth="1"/>
    <col min="2821" max="2821" width="16" style="1" customWidth="1"/>
    <col min="2822" max="2822" width="11.44140625" style="1" customWidth="1"/>
    <col min="2823" max="2825" width="9" style="1" bestFit="1" customWidth="1"/>
    <col min="2826" max="2826" width="9" style="1" customWidth="1"/>
    <col min="2827" max="2827" width="9" style="1" bestFit="1" customWidth="1"/>
    <col min="2828" max="2828" width="9" style="1" customWidth="1"/>
    <col min="2829" max="2829" width="9" style="1" bestFit="1" customWidth="1"/>
    <col min="2830" max="2830" width="9" style="1" customWidth="1"/>
    <col min="2831" max="2832" width="9" style="1" bestFit="1" customWidth="1"/>
    <col min="2833" max="2835" width="9" style="1" customWidth="1"/>
    <col min="2836" max="2836" width="9.109375" style="1"/>
    <col min="2837" max="2854" width="9" style="1" customWidth="1"/>
    <col min="2855" max="2855" width="10.21875" style="1" bestFit="1" customWidth="1"/>
    <col min="2856" max="2860" width="9" style="1" customWidth="1"/>
    <col min="2861" max="2861" width="9.5546875" style="1" customWidth="1"/>
    <col min="2862" max="2872" width="9" style="1" customWidth="1"/>
    <col min="2873" max="2873" width="11" style="1" customWidth="1"/>
    <col min="2874" max="2878" width="9" style="1" customWidth="1"/>
    <col min="2879" max="2880" width="11.6640625" style="1" customWidth="1"/>
    <col min="2881" max="2883" width="9" style="1" customWidth="1"/>
    <col min="2884" max="2884" width="16.88671875" style="1" customWidth="1"/>
    <col min="2885" max="3072" width="9.109375" style="1"/>
    <col min="3073" max="3073" width="3.5546875" style="1" bestFit="1" customWidth="1"/>
    <col min="3074" max="3074" width="28" style="1" customWidth="1"/>
    <col min="3075" max="3075" width="17.109375" style="1" customWidth="1"/>
    <col min="3076" max="3076" width="12.88671875" style="1" customWidth="1"/>
    <col min="3077" max="3077" width="16" style="1" customWidth="1"/>
    <col min="3078" max="3078" width="11.44140625" style="1" customWidth="1"/>
    <col min="3079" max="3081" width="9" style="1" bestFit="1" customWidth="1"/>
    <col min="3082" max="3082" width="9" style="1" customWidth="1"/>
    <col min="3083" max="3083" width="9" style="1" bestFit="1" customWidth="1"/>
    <col min="3084" max="3084" width="9" style="1" customWidth="1"/>
    <col min="3085" max="3085" width="9" style="1" bestFit="1" customWidth="1"/>
    <col min="3086" max="3086" width="9" style="1" customWidth="1"/>
    <col min="3087" max="3088" width="9" style="1" bestFit="1" customWidth="1"/>
    <col min="3089" max="3091" width="9" style="1" customWidth="1"/>
    <col min="3092" max="3092" width="9.109375" style="1"/>
    <col min="3093" max="3110" width="9" style="1" customWidth="1"/>
    <col min="3111" max="3111" width="10.21875" style="1" bestFit="1" customWidth="1"/>
    <col min="3112" max="3116" width="9" style="1" customWidth="1"/>
    <col min="3117" max="3117" width="9.5546875" style="1" customWidth="1"/>
    <col min="3118" max="3128" width="9" style="1" customWidth="1"/>
    <col min="3129" max="3129" width="11" style="1" customWidth="1"/>
    <col min="3130" max="3134" width="9" style="1" customWidth="1"/>
    <col min="3135" max="3136" width="11.6640625" style="1" customWidth="1"/>
    <col min="3137" max="3139" width="9" style="1" customWidth="1"/>
    <col min="3140" max="3140" width="16.88671875" style="1" customWidth="1"/>
    <col min="3141" max="3328" width="9.109375" style="1"/>
    <col min="3329" max="3329" width="3.5546875" style="1" bestFit="1" customWidth="1"/>
    <col min="3330" max="3330" width="28" style="1" customWidth="1"/>
    <col min="3331" max="3331" width="17.109375" style="1" customWidth="1"/>
    <col min="3332" max="3332" width="12.88671875" style="1" customWidth="1"/>
    <col min="3333" max="3333" width="16" style="1" customWidth="1"/>
    <col min="3334" max="3334" width="11.44140625" style="1" customWidth="1"/>
    <col min="3335" max="3337" width="9" style="1" bestFit="1" customWidth="1"/>
    <col min="3338" max="3338" width="9" style="1" customWidth="1"/>
    <col min="3339" max="3339" width="9" style="1" bestFit="1" customWidth="1"/>
    <col min="3340" max="3340" width="9" style="1" customWidth="1"/>
    <col min="3341" max="3341" width="9" style="1" bestFit="1" customWidth="1"/>
    <col min="3342" max="3342" width="9" style="1" customWidth="1"/>
    <col min="3343" max="3344" width="9" style="1" bestFit="1" customWidth="1"/>
    <col min="3345" max="3347" width="9" style="1" customWidth="1"/>
    <col min="3348" max="3348" width="9.109375" style="1"/>
    <col min="3349" max="3366" width="9" style="1" customWidth="1"/>
    <col min="3367" max="3367" width="10.21875" style="1" bestFit="1" customWidth="1"/>
    <col min="3368" max="3372" width="9" style="1" customWidth="1"/>
    <col min="3373" max="3373" width="9.5546875" style="1" customWidth="1"/>
    <col min="3374" max="3384" width="9" style="1" customWidth="1"/>
    <col min="3385" max="3385" width="11" style="1" customWidth="1"/>
    <col min="3386" max="3390" width="9" style="1" customWidth="1"/>
    <col min="3391" max="3392" width="11.6640625" style="1" customWidth="1"/>
    <col min="3393" max="3395" width="9" style="1" customWidth="1"/>
    <col min="3396" max="3396" width="16.88671875" style="1" customWidth="1"/>
    <col min="3397" max="3584" width="9.109375" style="1"/>
    <col min="3585" max="3585" width="3.5546875" style="1" bestFit="1" customWidth="1"/>
    <col min="3586" max="3586" width="28" style="1" customWidth="1"/>
    <col min="3587" max="3587" width="17.109375" style="1" customWidth="1"/>
    <col min="3588" max="3588" width="12.88671875" style="1" customWidth="1"/>
    <col min="3589" max="3589" width="16" style="1" customWidth="1"/>
    <col min="3590" max="3590" width="11.44140625" style="1" customWidth="1"/>
    <col min="3591" max="3593" width="9" style="1" bestFit="1" customWidth="1"/>
    <col min="3594" max="3594" width="9" style="1" customWidth="1"/>
    <col min="3595" max="3595" width="9" style="1" bestFit="1" customWidth="1"/>
    <col min="3596" max="3596" width="9" style="1" customWidth="1"/>
    <col min="3597" max="3597" width="9" style="1" bestFit="1" customWidth="1"/>
    <col min="3598" max="3598" width="9" style="1" customWidth="1"/>
    <col min="3599" max="3600" width="9" style="1" bestFit="1" customWidth="1"/>
    <col min="3601" max="3603" width="9" style="1" customWidth="1"/>
    <col min="3604" max="3604" width="9.109375" style="1"/>
    <col min="3605" max="3622" width="9" style="1" customWidth="1"/>
    <col min="3623" max="3623" width="10.21875" style="1" bestFit="1" customWidth="1"/>
    <col min="3624" max="3628" width="9" style="1" customWidth="1"/>
    <col min="3629" max="3629" width="9.5546875" style="1" customWidth="1"/>
    <col min="3630" max="3640" width="9" style="1" customWidth="1"/>
    <col min="3641" max="3641" width="11" style="1" customWidth="1"/>
    <col min="3642" max="3646" width="9" style="1" customWidth="1"/>
    <col min="3647" max="3648" width="11.6640625" style="1" customWidth="1"/>
    <col min="3649" max="3651" width="9" style="1" customWidth="1"/>
    <col min="3652" max="3652" width="16.88671875" style="1" customWidth="1"/>
    <col min="3653" max="3840" width="9.109375" style="1"/>
    <col min="3841" max="3841" width="3.5546875" style="1" bestFit="1" customWidth="1"/>
    <col min="3842" max="3842" width="28" style="1" customWidth="1"/>
    <col min="3843" max="3843" width="17.109375" style="1" customWidth="1"/>
    <col min="3844" max="3844" width="12.88671875" style="1" customWidth="1"/>
    <col min="3845" max="3845" width="16" style="1" customWidth="1"/>
    <col min="3846" max="3846" width="11.44140625" style="1" customWidth="1"/>
    <col min="3847" max="3849" width="9" style="1" bestFit="1" customWidth="1"/>
    <col min="3850" max="3850" width="9" style="1" customWidth="1"/>
    <col min="3851" max="3851" width="9" style="1" bestFit="1" customWidth="1"/>
    <col min="3852" max="3852" width="9" style="1" customWidth="1"/>
    <col min="3853" max="3853" width="9" style="1" bestFit="1" customWidth="1"/>
    <col min="3854" max="3854" width="9" style="1" customWidth="1"/>
    <col min="3855" max="3856" width="9" style="1" bestFit="1" customWidth="1"/>
    <col min="3857" max="3859" width="9" style="1" customWidth="1"/>
    <col min="3860" max="3860" width="9.109375" style="1"/>
    <col min="3861" max="3878" width="9" style="1" customWidth="1"/>
    <col min="3879" max="3879" width="10.21875" style="1" bestFit="1" customWidth="1"/>
    <col min="3880" max="3884" width="9" style="1" customWidth="1"/>
    <col min="3885" max="3885" width="9.5546875" style="1" customWidth="1"/>
    <col min="3886" max="3896" width="9" style="1" customWidth="1"/>
    <col min="3897" max="3897" width="11" style="1" customWidth="1"/>
    <col min="3898" max="3902" width="9" style="1" customWidth="1"/>
    <col min="3903" max="3904" width="11.6640625" style="1" customWidth="1"/>
    <col min="3905" max="3907" width="9" style="1" customWidth="1"/>
    <col min="3908" max="3908" width="16.88671875" style="1" customWidth="1"/>
    <col min="3909" max="4096" width="9.109375" style="1"/>
    <col min="4097" max="4097" width="3.5546875" style="1" bestFit="1" customWidth="1"/>
    <col min="4098" max="4098" width="28" style="1" customWidth="1"/>
    <col min="4099" max="4099" width="17.109375" style="1" customWidth="1"/>
    <col min="4100" max="4100" width="12.88671875" style="1" customWidth="1"/>
    <col min="4101" max="4101" width="16" style="1" customWidth="1"/>
    <col min="4102" max="4102" width="11.44140625" style="1" customWidth="1"/>
    <col min="4103" max="4105" width="9" style="1" bestFit="1" customWidth="1"/>
    <col min="4106" max="4106" width="9" style="1" customWidth="1"/>
    <col min="4107" max="4107" width="9" style="1" bestFit="1" customWidth="1"/>
    <col min="4108" max="4108" width="9" style="1" customWidth="1"/>
    <col min="4109" max="4109" width="9" style="1" bestFit="1" customWidth="1"/>
    <col min="4110" max="4110" width="9" style="1" customWidth="1"/>
    <col min="4111" max="4112" width="9" style="1" bestFit="1" customWidth="1"/>
    <col min="4113" max="4115" width="9" style="1" customWidth="1"/>
    <col min="4116" max="4116" width="9.109375" style="1"/>
    <col min="4117" max="4134" width="9" style="1" customWidth="1"/>
    <col min="4135" max="4135" width="10.21875" style="1" bestFit="1" customWidth="1"/>
    <col min="4136" max="4140" width="9" style="1" customWidth="1"/>
    <col min="4141" max="4141" width="9.5546875" style="1" customWidth="1"/>
    <col min="4142" max="4152" width="9" style="1" customWidth="1"/>
    <col min="4153" max="4153" width="11" style="1" customWidth="1"/>
    <col min="4154" max="4158" width="9" style="1" customWidth="1"/>
    <col min="4159" max="4160" width="11.6640625" style="1" customWidth="1"/>
    <col min="4161" max="4163" width="9" style="1" customWidth="1"/>
    <col min="4164" max="4164" width="16.88671875" style="1" customWidth="1"/>
    <col min="4165" max="4352" width="9.109375" style="1"/>
    <col min="4353" max="4353" width="3.5546875" style="1" bestFit="1" customWidth="1"/>
    <col min="4354" max="4354" width="28" style="1" customWidth="1"/>
    <col min="4355" max="4355" width="17.109375" style="1" customWidth="1"/>
    <col min="4356" max="4356" width="12.88671875" style="1" customWidth="1"/>
    <col min="4357" max="4357" width="16" style="1" customWidth="1"/>
    <col min="4358" max="4358" width="11.44140625" style="1" customWidth="1"/>
    <col min="4359" max="4361" width="9" style="1" bestFit="1" customWidth="1"/>
    <col min="4362" max="4362" width="9" style="1" customWidth="1"/>
    <col min="4363" max="4363" width="9" style="1" bestFit="1" customWidth="1"/>
    <col min="4364" max="4364" width="9" style="1" customWidth="1"/>
    <col min="4365" max="4365" width="9" style="1" bestFit="1" customWidth="1"/>
    <col min="4366" max="4366" width="9" style="1" customWidth="1"/>
    <col min="4367" max="4368" width="9" style="1" bestFit="1" customWidth="1"/>
    <col min="4369" max="4371" width="9" style="1" customWidth="1"/>
    <col min="4372" max="4372" width="9.109375" style="1"/>
    <col min="4373" max="4390" width="9" style="1" customWidth="1"/>
    <col min="4391" max="4391" width="10.21875" style="1" bestFit="1" customWidth="1"/>
    <col min="4392" max="4396" width="9" style="1" customWidth="1"/>
    <col min="4397" max="4397" width="9.5546875" style="1" customWidth="1"/>
    <col min="4398" max="4408" width="9" style="1" customWidth="1"/>
    <col min="4409" max="4409" width="11" style="1" customWidth="1"/>
    <col min="4410" max="4414" width="9" style="1" customWidth="1"/>
    <col min="4415" max="4416" width="11.6640625" style="1" customWidth="1"/>
    <col min="4417" max="4419" width="9" style="1" customWidth="1"/>
    <col min="4420" max="4420" width="16.88671875" style="1" customWidth="1"/>
    <col min="4421" max="4608" width="9.109375" style="1"/>
    <col min="4609" max="4609" width="3.5546875" style="1" bestFit="1" customWidth="1"/>
    <col min="4610" max="4610" width="28" style="1" customWidth="1"/>
    <col min="4611" max="4611" width="17.109375" style="1" customWidth="1"/>
    <col min="4612" max="4612" width="12.88671875" style="1" customWidth="1"/>
    <col min="4613" max="4613" width="16" style="1" customWidth="1"/>
    <col min="4614" max="4614" width="11.44140625" style="1" customWidth="1"/>
    <col min="4615" max="4617" width="9" style="1" bestFit="1" customWidth="1"/>
    <col min="4618" max="4618" width="9" style="1" customWidth="1"/>
    <col min="4619" max="4619" width="9" style="1" bestFit="1" customWidth="1"/>
    <col min="4620" max="4620" width="9" style="1" customWidth="1"/>
    <col min="4621" max="4621" width="9" style="1" bestFit="1" customWidth="1"/>
    <col min="4622" max="4622" width="9" style="1" customWidth="1"/>
    <col min="4623" max="4624" width="9" style="1" bestFit="1" customWidth="1"/>
    <col min="4625" max="4627" width="9" style="1" customWidth="1"/>
    <col min="4628" max="4628" width="9.109375" style="1"/>
    <col min="4629" max="4646" width="9" style="1" customWidth="1"/>
    <col min="4647" max="4647" width="10.21875" style="1" bestFit="1" customWidth="1"/>
    <col min="4648" max="4652" width="9" style="1" customWidth="1"/>
    <col min="4653" max="4653" width="9.5546875" style="1" customWidth="1"/>
    <col min="4654" max="4664" width="9" style="1" customWidth="1"/>
    <col min="4665" max="4665" width="11" style="1" customWidth="1"/>
    <col min="4666" max="4670" width="9" style="1" customWidth="1"/>
    <col min="4671" max="4672" width="11.6640625" style="1" customWidth="1"/>
    <col min="4673" max="4675" width="9" style="1" customWidth="1"/>
    <col min="4676" max="4676" width="16.88671875" style="1" customWidth="1"/>
    <col min="4677" max="4864" width="9.109375" style="1"/>
    <col min="4865" max="4865" width="3.5546875" style="1" bestFit="1" customWidth="1"/>
    <col min="4866" max="4866" width="28" style="1" customWidth="1"/>
    <col min="4867" max="4867" width="17.109375" style="1" customWidth="1"/>
    <col min="4868" max="4868" width="12.88671875" style="1" customWidth="1"/>
    <col min="4869" max="4869" width="16" style="1" customWidth="1"/>
    <col min="4870" max="4870" width="11.44140625" style="1" customWidth="1"/>
    <col min="4871" max="4873" width="9" style="1" bestFit="1" customWidth="1"/>
    <col min="4874" max="4874" width="9" style="1" customWidth="1"/>
    <col min="4875" max="4875" width="9" style="1" bestFit="1" customWidth="1"/>
    <col min="4876" max="4876" width="9" style="1" customWidth="1"/>
    <col min="4877" max="4877" width="9" style="1" bestFit="1" customWidth="1"/>
    <col min="4878" max="4878" width="9" style="1" customWidth="1"/>
    <col min="4879" max="4880" width="9" style="1" bestFit="1" customWidth="1"/>
    <col min="4881" max="4883" width="9" style="1" customWidth="1"/>
    <col min="4884" max="4884" width="9.109375" style="1"/>
    <col min="4885" max="4902" width="9" style="1" customWidth="1"/>
    <col min="4903" max="4903" width="10.21875" style="1" bestFit="1" customWidth="1"/>
    <col min="4904" max="4908" width="9" style="1" customWidth="1"/>
    <col min="4909" max="4909" width="9.5546875" style="1" customWidth="1"/>
    <col min="4910" max="4920" width="9" style="1" customWidth="1"/>
    <col min="4921" max="4921" width="11" style="1" customWidth="1"/>
    <col min="4922" max="4926" width="9" style="1" customWidth="1"/>
    <col min="4927" max="4928" width="11.6640625" style="1" customWidth="1"/>
    <col min="4929" max="4931" width="9" style="1" customWidth="1"/>
    <col min="4932" max="4932" width="16.88671875" style="1" customWidth="1"/>
    <col min="4933" max="5120" width="9.109375" style="1"/>
    <col min="5121" max="5121" width="3.5546875" style="1" bestFit="1" customWidth="1"/>
    <col min="5122" max="5122" width="28" style="1" customWidth="1"/>
    <col min="5123" max="5123" width="17.109375" style="1" customWidth="1"/>
    <col min="5124" max="5124" width="12.88671875" style="1" customWidth="1"/>
    <col min="5125" max="5125" width="16" style="1" customWidth="1"/>
    <col min="5126" max="5126" width="11.44140625" style="1" customWidth="1"/>
    <col min="5127" max="5129" width="9" style="1" bestFit="1" customWidth="1"/>
    <col min="5130" max="5130" width="9" style="1" customWidth="1"/>
    <col min="5131" max="5131" width="9" style="1" bestFit="1" customWidth="1"/>
    <col min="5132" max="5132" width="9" style="1" customWidth="1"/>
    <col min="5133" max="5133" width="9" style="1" bestFit="1" customWidth="1"/>
    <col min="5134" max="5134" width="9" style="1" customWidth="1"/>
    <col min="5135" max="5136" width="9" style="1" bestFit="1" customWidth="1"/>
    <col min="5137" max="5139" width="9" style="1" customWidth="1"/>
    <col min="5140" max="5140" width="9.109375" style="1"/>
    <col min="5141" max="5158" width="9" style="1" customWidth="1"/>
    <col min="5159" max="5159" width="10.21875" style="1" bestFit="1" customWidth="1"/>
    <col min="5160" max="5164" width="9" style="1" customWidth="1"/>
    <col min="5165" max="5165" width="9.5546875" style="1" customWidth="1"/>
    <col min="5166" max="5176" width="9" style="1" customWidth="1"/>
    <col min="5177" max="5177" width="11" style="1" customWidth="1"/>
    <col min="5178" max="5182" width="9" style="1" customWidth="1"/>
    <col min="5183" max="5184" width="11.6640625" style="1" customWidth="1"/>
    <col min="5185" max="5187" width="9" style="1" customWidth="1"/>
    <col min="5188" max="5188" width="16.88671875" style="1" customWidth="1"/>
    <col min="5189" max="5376" width="9.109375" style="1"/>
    <col min="5377" max="5377" width="3.5546875" style="1" bestFit="1" customWidth="1"/>
    <col min="5378" max="5378" width="28" style="1" customWidth="1"/>
    <col min="5379" max="5379" width="17.109375" style="1" customWidth="1"/>
    <col min="5380" max="5380" width="12.88671875" style="1" customWidth="1"/>
    <col min="5381" max="5381" width="16" style="1" customWidth="1"/>
    <col min="5382" max="5382" width="11.44140625" style="1" customWidth="1"/>
    <col min="5383" max="5385" width="9" style="1" bestFit="1" customWidth="1"/>
    <col min="5386" max="5386" width="9" style="1" customWidth="1"/>
    <col min="5387" max="5387" width="9" style="1" bestFit="1" customWidth="1"/>
    <col min="5388" max="5388" width="9" style="1" customWidth="1"/>
    <col min="5389" max="5389" width="9" style="1" bestFit="1" customWidth="1"/>
    <col min="5390" max="5390" width="9" style="1" customWidth="1"/>
    <col min="5391" max="5392" width="9" style="1" bestFit="1" customWidth="1"/>
    <col min="5393" max="5395" width="9" style="1" customWidth="1"/>
    <col min="5396" max="5396" width="9.109375" style="1"/>
    <col min="5397" max="5414" width="9" style="1" customWidth="1"/>
    <col min="5415" max="5415" width="10.21875" style="1" bestFit="1" customWidth="1"/>
    <col min="5416" max="5420" width="9" style="1" customWidth="1"/>
    <col min="5421" max="5421" width="9.5546875" style="1" customWidth="1"/>
    <col min="5422" max="5432" width="9" style="1" customWidth="1"/>
    <col min="5433" max="5433" width="11" style="1" customWidth="1"/>
    <col min="5434" max="5438" width="9" style="1" customWidth="1"/>
    <col min="5439" max="5440" width="11.6640625" style="1" customWidth="1"/>
    <col min="5441" max="5443" width="9" style="1" customWidth="1"/>
    <col min="5444" max="5444" width="16.88671875" style="1" customWidth="1"/>
    <col min="5445" max="5632" width="9.109375" style="1"/>
    <col min="5633" max="5633" width="3.5546875" style="1" bestFit="1" customWidth="1"/>
    <col min="5634" max="5634" width="28" style="1" customWidth="1"/>
    <col min="5635" max="5635" width="17.109375" style="1" customWidth="1"/>
    <col min="5636" max="5636" width="12.88671875" style="1" customWidth="1"/>
    <col min="5637" max="5637" width="16" style="1" customWidth="1"/>
    <col min="5638" max="5638" width="11.44140625" style="1" customWidth="1"/>
    <col min="5639" max="5641" width="9" style="1" bestFit="1" customWidth="1"/>
    <col min="5642" max="5642" width="9" style="1" customWidth="1"/>
    <col min="5643" max="5643" width="9" style="1" bestFit="1" customWidth="1"/>
    <col min="5644" max="5644" width="9" style="1" customWidth="1"/>
    <col min="5645" max="5645" width="9" style="1" bestFit="1" customWidth="1"/>
    <col min="5646" max="5646" width="9" style="1" customWidth="1"/>
    <col min="5647" max="5648" width="9" style="1" bestFit="1" customWidth="1"/>
    <col min="5649" max="5651" width="9" style="1" customWidth="1"/>
    <col min="5652" max="5652" width="9.109375" style="1"/>
    <col min="5653" max="5670" width="9" style="1" customWidth="1"/>
    <col min="5671" max="5671" width="10.21875" style="1" bestFit="1" customWidth="1"/>
    <col min="5672" max="5676" width="9" style="1" customWidth="1"/>
    <col min="5677" max="5677" width="9.5546875" style="1" customWidth="1"/>
    <col min="5678" max="5688" width="9" style="1" customWidth="1"/>
    <col min="5689" max="5689" width="11" style="1" customWidth="1"/>
    <col min="5690" max="5694" width="9" style="1" customWidth="1"/>
    <col min="5695" max="5696" width="11.6640625" style="1" customWidth="1"/>
    <col min="5697" max="5699" width="9" style="1" customWidth="1"/>
    <col min="5700" max="5700" width="16.88671875" style="1" customWidth="1"/>
    <col min="5701" max="5888" width="9.109375" style="1"/>
    <col min="5889" max="5889" width="3.5546875" style="1" bestFit="1" customWidth="1"/>
    <col min="5890" max="5890" width="28" style="1" customWidth="1"/>
    <col min="5891" max="5891" width="17.109375" style="1" customWidth="1"/>
    <col min="5892" max="5892" width="12.88671875" style="1" customWidth="1"/>
    <col min="5893" max="5893" width="16" style="1" customWidth="1"/>
    <col min="5894" max="5894" width="11.44140625" style="1" customWidth="1"/>
    <col min="5895" max="5897" width="9" style="1" bestFit="1" customWidth="1"/>
    <col min="5898" max="5898" width="9" style="1" customWidth="1"/>
    <col min="5899" max="5899" width="9" style="1" bestFit="1" customWidth="1"/>
    <col min="5900" max="5900" width="9" style="1" customWidth="1"/>
    <col min="5901" max="5901" width="9" style="1" bestFit="1" customWidth="1"/>
    <col min="5902" max="5902" width="9" style="1" customWidth="1"/>
    <col min="5903" max="5904" width="9" style="1" bestFit="1" customWidth="1"/>
    <col min="5905" max="5907" width="9" style="1" customWidth="1"/>
    <col min="5908" max="5908" width="9.109375" style="1"/>
    <col min="5909" max="5926" width="9" style="1" customWidth="1"/>
    <col min="5927" max="5927" width="10.21875" style="1" bestFit="1" customWidth="1"/>
    <col min="5928" max="5932" width="9" style="1" customWidth="1"/>
    <col min="5933" max="5933" width="9.5546875" style="1" customWidth="1"/>
    <col min="5934" max="5944" width="9" style="1" customWidth="1"/>
    <col min="5945" max="5945" width="11" style="1" customWidth="1"/>
    <col min="5946" max="5950" width="9" style="1" customWidth="1"/>
    <col min="5951" max="5952" width="11.6640625" style="1" customWidth="1"/>
    <col min="5953" max="5955" width="9" style="1" customWidth="1"/>
    <col min="5956" max="5956" width="16.88671875" style="1" customWidth="1"/>
    <col min="5957" max="6144" width="9.109375" style="1"/>
    <col min="6145" max="6145" width="3.5546875" style="1" bestFit="1" customWidth="1"/>
    <col min="6146" max="6146" width="28" style="1" customWidth="1"/>
    <col min="6147" max="6147" width="17.109375" style="1" customWidth="1"/>
    <col min="6148" max="6148" width="12.88671875" style="1" customWidth="1"/>
    <col min="6149" max="6149" width="16" style="1" customWidth="1"/>
    <col min="6150" max="6150" width="11.44140625" style="1" customWidth="1"/>
    <col min="6151" max="6153" width="9" style="1" bestFit="1" customWidth="1"/>
    <col min="6154" max="6154" width="9" style="1" customWidth="1"/>
    <col min="6155" max="6155" width="9" style="1" bestFit="1" customWidth="1"/>
    <col min="6156" max="6156" width="9" style="1" customWidth="1"/>
    <col min="6157" max="6157" width="9" style="1" bestFit="1" customWidth="1"/>
    <col min="6158" max="6158" width="9" style="1" customWidth="1"/>
    <col min="6159" max="6160" width="9" style="1" bestFit="1" customWidth="1"/>
    <col min="6161" max="6163" width="9" style="1" customWidth="1"/>
    <col min="6164" max="6164" width="9.109375" style="1"/>
    <col min="6165" max="6182" width="9" style="1" customWidth="1"/>
    <col min="6183" max="6183" width="10.21875" style="1" bestFit="1" customWidth="1"/>
    <col min="6184" max="6188" width="9" style="1" customWidth="1"/>
    <col min="6189" max="6189" width="9.5546875" style="1" customWidth="1"/>
    <col min="6190" max="6200" width="9" style="1" customWidth="1"/>
    <col min="6201" max="6201" width="11" style="1" customWidth="1"/>
    <col min="6202" max="6206" width="9" style="1" customWidth="1"/>
    <col min="6207" max="6208" width="11.6640625" style="1" customWidth="1"/>
    <col min="6209" max="6211" width="9" style="1" customWidth="1"/>
    <col min="6212" max="6212" width="16.88671875" style="1" customWidth="1"/>
    <col min="6213" max="6400" width="9.109375" style="1"/>
    <col min="6401" max="6401" width="3.5546875" style="1" bestFit="1" customWidth="1"/>
    <col min="6402" max="6402" width="28" style="1" customWidth="1"/>
    <col min="6403" max="6403" width="17.109375" style="1" customWidth="1"/>
    <col min="6404" max="6404" width="12.88671875" style="1" customWidth="1"/>
    <col min="6405" max="6405" width="16" style="1" customWidth="1"/>
    <col min="6406" max="6406" width="11.44140625" style="1" customWidth="1"/>
    <col min="6407" max="6409" width="9" style="1" bestFit="1" customWidth="1"/>
    <col min="6410" max="6410" width="9" style="1" customWidth="1"/>
    <col min="6411" max="6411" width="9" style="1" bestFit="1" customWidth="1"/>
    <col min="6412" max="6412" width="9" style="1" customWidth="1"/>
    <col min="6413" max="6413" width="9" style="1" bestFit="1" customWidth="1"/>
    <col min="6414" max="6414" width="9" style="1" customWidth="1"/>
    <col min="6415" max="6416" width="9" style="1" bestFit="1" customWidth="1"/>
    <col min="6417" max="6419" width="9" style="1" customWidth="1"/>
    <col min="6420" max="6420" width="9.109375" style="1"/>
    <col min="6421" max="6438" width="9" style="1" customWidth="1"/>
    <col min="6439" max="6439" width="10.21875" style="1" bestFit="1" customWidth="1"/>
    <col min="6440" max="6444" width="9" style="1" customWidth="1"/>
    <col min="6445" max="6445" width="9.5546875" style="1" customWidth="1"/>
    <col min="6446" max="6456" width="9" style="1" customWidth="1"/>
    <col min="6457" max="6457" width="11" style="1" customWidth="1"/>
    <col min="6458" max="6462" width="9" style="1" customWidth="1"/>
    <col min="6463" max="6464" width="11.6640625" style="1" customWidth="1"/>
    <col min="6465" max="6467" width="9" style="1" customWidth="1"/>
    <col min="6468" max="6468" width="16.88671875" style="1" customWidth="1"/>
    <col min="6469" max="6656" width="9.109375" style="1"/>
    <col min="6657" max="6657" width="3.5546875" style="1" bestFit="1" customWidth="1"/>
    <col min="6658" max="6658" width="28" style="1" customWidth="1"/>
    <col min="6659" max="6659" width="17.109375" style="1" customWidth="1"/>
    <col min="6660" max="6660" width="12.88671875" style="1" customWidth="1"/>
    <col min="6661" max="6661" width="16" style="1" customWidth="1"/>
    <col min="6662" max="6662" width="11.44140625" style="1" customWidth="1"/>
    <col min="6663" max="6665" width="9" style="1" bestFit="1" customWidth="1"/>
    <col min="6666" max="6666" width="9" style="1" customWidth="1"/>
    <col min="6667" max="6667" width="9" style="1" bestFit="1" customWidth="1"/>
    <col min="6668" max="6668" width="9" style="1" customWidth="1"/>
    <col min="6669" max="6669" width="9" style="1" bestFit="1" customWidth="1"/>
    <col min="6670" max="6670" width="9" style="1" customWidth="1"/>
    <col min="6671" max="6672" width="9" style="1" bestFit="1" customWidth="1"/>
    <col min="6673" max="6675" width="9" style="1" customWidth="1"/>
    <col min="6676" max="6676" width="9.109375" style="1"/>
    <col min="6677" max="6694" width="9" style="1" customWidth="1"/>
    <col min="6695" max="6695" width="10.21875" style="1" bestFit="1" customWidth="1"/>
    <col min="6696" max="6700" width="9" style="1" customWidth="1"/>
    <col min="6701" max="6701" width="9.5546875" style="1" customWidth="1"/>
    <col min="6702" max="6712" width="9" style="1" customWidth="1"/>
    <col min="6713" max="6713" width="11" style="1" customWidth="1"/>
    <col min="6714" max="6718" width="9" style="1" customWidth="1"/>
    <col min="6719" max="6720" width="11.6640625" style="1" customWidth="1"/>
    <col min="6721" max="6723" width="9" style="1" customWidth="1"/>
    <col min="6724" max="6724" width="16.88671875" style="1" customWidth="1"/>
    <col min="6725" max="6912" width="9.109375" style="1"/>
    <col min="6913" max="6913" width="3.5546875" style="1" bestFit="1" customWidth="1"/>
    <col min="6914" max="6914" width="28" style="1" customWidth="1"/>
    <col min="6915" max="6915" width="17.109375" style="1" customWidth="1"/>
    <col min="6916" max="6916" width="12.88671875" style="1" customWidth="1"/>
    <col min="6917" max="6917" width="16" style="1" customWidth="1"/>
    <col min="6918" max="6918" width="11.44140625" style="1" customWidth="1"/>
    <col min="6919" max="6921" width="9" style="1" bestFit="1" customWidth="1"/>
    <col min="6922" max="6922" width="9" style="1" customWidth="1"/>
    <col min="6923" max="6923" width="9" style="1" bestFit="1" customWidth="1"/>
    <col min="6924" max="6924" width="9" style="1" customWidth="1"/>
    <col min="6925" max="6925" width="9" style="1" bestFit="1" customWidth="1"/>
    <col min="6926" max="6926" width="9" style="1" customWidth="1"/>
    <col min="6927" max="6928" width="9" style="1" bestFit="1" customWidth="1"/>
    <col min="6929" max="6931" width="9" style="1" customWidth="1"/>
    <col min="6932" max="6932" width="9.109375" style="1"/>
    <col min="6933" max="6950" width="9" style="1" customWidth="1"/>
    <col min="6951" max="6951" width="10.21875" style="1" bestFit="1" customWidth="1"/>
    <col min="6952" max="6956" width="9" style="1" customWidth="1"/>
    <col min="6957" max="6957" width="9.5546875" style="1" customWidth="1"/>
    <col min="6958" max="6968" width="9" style="1" customWidth="1"/>
    <col min="6969" max="6969" width="11" style="1" customWidth="1"/>
    <col min="6970" max="6974" width="9" style="1" customWidth="1"/>
    <col min="6975" max="6976" width="11.6640625" style="1" customWidth="1"/>
    <col min="6977" max="6979" width="9" style="1" customWidth="1"/>
    <col min="6980" max="6980" width="16.88671875" style="1" customWidth="1"/>
    <col min="6981" max="7168" width="9.109375" style="1"/>
    <col min="7169" max="7169" width="3.5546875" style="1" bestFit="1" customWidth="1"/>
    <col min="7170" max="7170" width="28" style="1" customWidth="1"/>
    <col min="7171" max="7171" width="17.109375" style="1" customWidth="1"/>
    <col min="7172" max="7172" width="12.88671875" style="1" customWidth="1"/>
    <col min="7173" max="7173" width="16" style="1" customWidth="1"/>
    <col min="7174" max="7174" width="11.44140625" style="1" customWidth="1"/>
    <col min="7175" max="7177" width="9" style="1" bestFit="1" customWidth="1"/>
    <col min="7178" max="7178" width="9" style="1" customWidth="1"/>
    <col min="7179" max="7179" width="9" style="1" bestFit="1" customWidth="1"/>
    <col min="7180" max="7180" width="9" style="1" customWidth="1"/>
    <col min="7181" max="7181" width="9" style="1" bestFit="1" customWidth="1"/>
    <col min="7182" max="7182" width="9" style="1" customWidth="1"/>
    <col min="7183" max="7184" width="9" style="1" bestFit="1" customWidth="1"/>
    <col min="7185" max="7187" width="9" style="1" customWidth="1"/>
    <col min="7188" max="7188" width="9.109375" style="1"/>
    <col min="7189" max="7206" width="9" style="1" customWidth="1"/>
    <col min="7207" max="7207" width="10.21875" style="1" bestFit="1" customWidth="1"/>
    <col min="7208" max="7212" width="9" style="1" customWidth="1"/>
    <col min="7213" max="7213" width="9.5546875" style="1" customWidth="1"/>
    <col min="7214" max="7224" width="9" style="1" customWidth="1"/>
    <col min="7225" max="7225" width="11" style="1" customWidth="1"/>
    <col min="7226" max="7230" width="9" style="1" customWidth="1"/>
    <col min="7231" max="7232" width="11.6640625" style="1" customWidth="1"/>
    <col min="7233" max="7235" width="9" style="1" customWidth="1"/>
    <col min="7236" max="7236" width="16.88671875" style="1" customWidth="1"/>
    <col min="7237" max="7424" width="9.109375" style="1"/>
    <col min="7425" max="7425" width="3.5546875" style="1" bestFit="1" customWidth="1"/>
    <col min="7426" max="7426" width="28" style="1" customWidth="1"/>
    <col min="7427" max="7427" width="17.109375" style="1" customWidth="1"/>
    <col min="7428" max="7428" width="12.88671875" style="1" customWidth="1"/>
    <col min="7429" max="7429" width="16" style="1" customWidth="1"/>
    <col min="7430" max="7430" width="11.44140625" style="1" customWidth="1"/>
    <col min="7431" max="7433" width="9" style="1" bestFit="1" customWidth="1"/>
    <col min="7434" max="7434" width="9" style="1" customWidth="1"/>
    <col min="7435" max="7435" width="9" style="1" bestFit="1" customWidth="1"/>
    <col min="7436" max="7436" width="9" style="1" customWidth="1"/>
    <col min="7437" max="7437" width="9" style="1" bestFit="1" customWidth="1"/>
    <col min="7438" max="7438" width="9" style="1" customWidth="1"/>
    <col min="7439" max="7440" width="9" style="1" bestFit="1" customWidth="1"/>
    <col min="7441" max="7443" width="9" style="1" customWidth="1"/>
    <col min="7444" max="7444" width="9.109375" style="1"/>
    <col min="7445" max="7462" width="9" style="1" customWidth="1"/>
    <col min="7463" max="7463" width="10.21875" style="1" bestFit="1" customWidth="1"/>
    <col min="7464" max="7468" width="9" style="1" customWidth="1"/>
    <col min="7469" max="7469" width="9.5546875" style="1" customWidth="1"/>
    <col min="7470" max="7480" width="9" style="1" customWidth="1"/>
    <col min="7481" max="7481" width="11" style="1" customWidth="1"/>
    <col min="7482" max="7486" width="9" style="1" customWidth="1"/>
    <col min="7487" max="7488" width="11.6640625" style="1" customWidth="1"/>
    <col min="7489" max="7491" width="9" style="1" customWidth="1"/>
    <col min="7492" max="7492" width="16.88671875" style="1" customWidth="1"/>
    <col min="7493" max="7680" width="9.109375" style="1"/>
    <col min="7681" max="7681" width="3.5546875" style="1" bestFit="1" customWidth="1"/>
    <col min="7682" max="7682" width="28" style="1" customWidth="1"/>
    <col min="7683" max="7683" width="17.109375" style="1" customWidth="1"/>
    <col min="7684" max="7684" width="12.88671875" style="1" customWidth="1"/>
    <col min="7685" max="7685" width="16" style="1" customWidth="1"/>
    <col min="7686" max="7686" width="11.44140625" style="1" customWidth="1"/>
    <col min="7687" max="7689" width="9" style="1" bestFit="1" customWidth="1"/>
    <col min="7690" max="7690" width="9" style="1" customWidth="1"/>
    <col min="7691" max="7691" width="9" style="1" bestFit="1" customWidth="1"/>
    <col min="7692" max="7692" width="9" style="1" customWidth="1"/>
    <col min="7693" max="7693" width="9" style="1" bestFit="1" customWidth="1"/>
    <col min="7694" max="7694" width="9" style="1" customWidth="1"/>
    <col min="7695" max="7696" width="9" style="1" bestFit="1" customWidth="1"/>
    <col min="7697" max="7699" width="9" style="1" customWidth="1"/>
    <col min="7700" max="7700" width="9.109375" style="1"/>
    <col min="7701" max="7718" width="9" style="1" customWidth="1"/>
    <col min="7719" max="7719" width="10.21875" style="1" bestFit="1" customWidth="1"/>
    <col min="7720" max="7724" width="9" style="1" customWidth="1"/>
    <col min="7725" max="7725" width="9.5546875" style="1" customWidth="1"/>
    <col min="7726" max="7736" width="9" style="1" customWidth="1"/>
    <col min="7737" max="7737" width="11" style="1" customWidth="1"/>
    <col min="7738" max="7742" width="9" style="1" customWidth="1"/>
    <col min="7743" max="7744" width="11.6640625" style="1" customWidth="1"/>
    <col min="7745" max="7747" width="9" style="1" customWidth="1"/>
    <col min="7748" max="7748" width="16.88671875" style="1" customWidth="1"/>
    <col min="7749" max="7936" width="9.109375" style="1"/>
    <col min="7937" max="7937" width="3.5546875" style="1" bestFit="1" customWidth="1"/>
    <col min="7938" max="7938" width="28" style="1" customWidth="1"/>
    <col min="7939" max="7939" width="17.109375" style="1" customWidth="1"/>
    <col min="7940" max="7940" width="12.88671875" style="1" customWidth="1"/>
    <col min="7941" max="7941" width="16" style="1" customWidth="1"/>
    <col min="7942" max="7942" width="11.44140625" style="1" customWidth="1"/>
    <col min="7943" max="7945" width="9" style="1" bestFit="1" customWidth="1"/>
    <col min="7946" max="7946" width="9" style="1" customWidth="1"/>
    <col min="7947" max="7947" width="9" style="1" bestFit="1" customWidth="1"/>
    <col min="7948" max="7948" width="9" style="1" customWidth="1"/>
    <col min="7949" max="7949" width="9" style="1" bestFit="1" customWidth="1"/>
    <col min="7950" max="7950" width="9" style="1" customWidth="1"/>
    <col min="7951" max="7952" width="9" style="1" bestFit="1" customWidth="1"/>
    <col min="7953" max="7955" width="9" style="1" customWidth="1"/>
    <col min="7956" max="7956" width="9.109375" style="1"/>
    <col min="7957" max="7974" width="9" style="1" customWidth="1"/>
    <col min="7975" max="7975" width="10.21875" style="1" bestFit="1" customWidth="1"/>
    <col min="7976" max="7980" width="9" style="1" customWidth="1"/>
    <col min="7981" max="7981" width="9.5546875" style="1" customWidth="1"/>
    <col min="7982" max="7992" width="9" style="1" customWidth="1"/>
    <col min="7993" max="7993" width="11" style="1" customWidth="1"/>
    <col min="7994" max="7998" width="9" style="1" customWidth="1"/>
    <col min="7999" max="8000" width="11.6640625" style="1" customWidth="1"/>
    <col min="8001" max="8003" width="9" style="1" customWidth="1"/>
    <col min="8004" max="8004" width="16.88671875" style="1" customWidth="1"/>
    <col min="8005" max="8192" width="9.109375" style="1"/>
    <col min="8193" max="8193" width="3.5546875" style="1" bestFit="1" customWidth="1"/>
    <col min="8194" max="8194" width="28" style="1" customWidth="1"/>
    <col min="8195" max="8195" width="17.109375" style="1" customWidth="1"/>
    <col min="8196" max="8196" width="12.88671875" style="1" customWidth="1"/>
    <col min="8197" max="8197" width="16" style="1" customWidth="1"/>
    <col min="8198" max="8198" width="11.44140625" style="1" customWidth="1"/>
    <col min="8199" max="8201" width="9" style="1" bestFit="1" customWidth="1"/>
    <col min="8202" max="8202" width="9" style="1" customWidth="1"/>
    <col min="8203" max="8203" width="9" style="1" bestFit="1" customWidth="1"/>
    <col min="8204" max="8204" width="9" style="1" customWidth="1"/>
    <col min="8205" max="8205" width="9" style="1" bestFit="1" customWidth="1"/>
    <col min="8206" max="8206" width="9" style="1" customWidth="1"/>
    <col min="8207" max="8208" width="9" style="1" bestFit="1" customWidth="1"/>
    <col min="8209" max="8211" width="9" style="1" customWidth="1"/>
    <col min="8212" max="8212" width="9.109375" style="1"/>
    <col min="8213" max="8230" width="9" style="1" customWidth="1"/>
    <col min="8231" max="8231" width="10.21875" style="1" bestFit="1" customWidth="1"/>
    <col min="8232" max="8236" width="9" style="1" customWidth="1"/>
    <col min="8237" max="8237" width="9.5546875" style="1" customWidth="1"/>
    <col min="8238" max="8248" width="9" style="1" customWidth="1"/>
    <col min="8249" max="8249" width="11" style="1" customWidth="1"/>
    <col min="8250" max="8254" width="9" style="1" customWidth="1"/>
    <col min="8255" max="8256" width="11.6640625" style="1" customWidth="1"/>
    <col min="8257" max="8259" width="9" style="1" customWidth="1"/>
    <col min="8260" max="8260" width="16.88671875" style="1" customWidth="1"/>
    <col min="8261" max="8448" width="9.109375" style="1"/>
    <col min="8449" max="8449" width="3.5546875" style="1" bestFit="1" customWidth="1"/>
    <col min="8450" max="8450" width="28" style="1" customWidth="1"/>
    <col min="8451" max="8451" width="17.109375" style="1" customWidth="1"/>
    <col min="8452" max="8452" width="12.88671875" style="1" customWidth="1"/>
    <col min="8453" max="8453" width="16" style="1" customWidth="1"/>
    <col min="8454" max="8454" width="11.44140625" style="1" customWidth="1"/>
    <col min="8455" max="8457" width="9" style="1" bestFit="1" customWidth="1"/>
    <col min="8458" max="8458" width="9" style="1" customWidth="1"/>
    <col min="8459" max="8459" width="9" style="1" bestFit="1" customWidth="1"/>
    <col min="8460" max="8460" width="9" style="1" customWidth="1"/>
    <col min="8461" max="8461" width="9" style="1" bestFit="1" customWidth="1"/>
    <col min="8462" max="8462" width="9" style="1" customWidth="1"/>
    <col min="8463" max="8464" width="9" style="1" bestFit="1" customWidth="1"/>
    <col min="8465" max="8467" width="9" style="1" customWidth="1"/>
    <col min="8468" max="8468" width="9.109375" style="1"/>
    <col min="8469" max="8486" width="9" style="1" customWidth="1"/>
    <col min="8487" max="8487" width="10.21875" style="1" bestFit="1" customWidth="1"/>
    <col min="8488" max="8492" width="9" style="1" customWidth="1"/>
    <col min="8493" max="8493" width="9.5546875" style="1" customWidth="1"/>
    <col min="8494" max="8504" width="9" style="1" customWidth="1"/>
    <col min="8505" max="8505" width="11" style="1" customWidth="1"/>
    <col min="8506" max="8510" width="9" style="1" customWidth="1"/>
    <col min="8511" max="8512" width="11.6640625" style="1" customWidth="1"/>
    <col min="8513" max="8515" width="9" style="1" customWidth="1"/>
    <col min="8516" max="8516" width="16.88671875" style="1" customWidth="1"/>
    <col min="8517" max="8704" width="9.109375" style="1"/>
    <col min="8705" max="8705" width="3.5546875" style="1" bestFit="1" customWidth="1"/>
    <col min="8706" max="8706" width="28" style="1" customWidth="1"/>
    <col min="8707" max="8707" width="17.109375" style="1" customWidth="1"/>
    <col min="8708" max="8708" width="12.88671875" style="1" customWidth="1"/>
    <col min="8709" max="8709" width="16" style="1" customWidth="1"/>
    <col min="8710" max="8710" width="11.44140625" style="1" customWidth="1"/>
    <col min="8711" max="8713" width="9" style="1" bestFit="1" customWidth="1"/>
    <col min="8714" max="8714" width="9" style="1" customWidth="1"/>
    <col min="8715" max="8715" width="9" style="1" bestFit="1" customWidth="1"/>
    <col min="8716" max="8716" width="9" style="1" customWidth="1"/>
    <col min="8717" max="8717" width="9" style="1" bestFit="1" customWidth="1"/>
    <col min="8718" max="8718" width="9" style="1" customWidth="1"/>
    <col min="8719" max="8720" width="9" style="1" bestFit="1" customWidth="1"/>
    <col min="8721" max="8723" width="9" style="1" customWidth="1"/>
    <col min="8724" max="8724" width="9.109375" style="1"/>
    <col min="8725" max="8742" width="9" style="1" customWidth="1"/>
    <col min="8743" max="8743" width="10.21875" style="1" bestFit="1" customWidth="1"/>
    <col min="8744" max="8748" width="9" style="1" customWidth="1"/>
    <col min="8749" max="8749" width="9.5546875" style="1" customWidth="1"/>
    <col min="8750" max="8760" width="9" style="1" customWidth="1"/>
    <col min="8761" max="8761" width="11" style="1" customWidth="1"/>
    <col min="8762" max="8766" width="9" style="1" customWidth="1"/>
    <col min="8767" max="8768" width="11.6640625" style="1" customWidth="1"/>
    <col min="8769" max="8771" width="9" style="1" customWidth="1"/>
    <col min="8772" max="8772" width="16.88671875" style="1" customWidth="1"/>
    <col min="8773" max="8960" width="9.109375" style="1"/>
    <col min="8961" max="8961" width="3.5546875" style="1" bestFit="1" customWidth="1"/>
    <col min="8962" max="8962" width="28" style="1" customWidth="1"/>
    <col min="8963" max="8963" width="17.109375" style="1" customWidth="1"/>
    <col min="8964" max="8964" width="12.88671875" style="1" customWidth="1"/>
    <col min="8965" max="8965" width="16" style="1" customWidth="1"/>
    <col min="8966" max="8966" width="11.44140625" style="1" customWidth="1"/>
    <col min="8967" max="8969" width="9" style="1" bestFit="1" customWidth="1"/>
    <col min="8970" max="8970" width="9" style="1" customWidth="1"/>
    <col min="8971" max="8971" width="9" style="1" bestFit="1" customWidth="1"/>
    <col min="8972" max="8972" width="9" style="1" customWidth="1"/>
    <col min="8973" max="8973" width="9" style="1" bestFit="1" customWidth="1"/>
    <col min="8974" max="8974" width="9" style="1" customWidth="1"/>
    <col min="8975" max="8976" width="9" style="1" bestFit="1" customWidth="1"/>
    <col min="8977" max="8979" width="9" style="1" customWidth="1"/>
    <col min="8980" max="8980" width="9.109375" style="1"/>
    <col min="8981" max="8998" width="9" style="1" customWidth="1"/>
    <col min="8999" max="8999" width="10.21875" style="1" bestFit="1" customWidth="1"/>
    <col min="9000" max="9004" width="9" style="1" customWidth="1"/>
    <col min="9005" max="9005" width="9.5546875" style="1" customWidth="1"/>
    <col min="9006" max="9016" width="9" style="1" customWidth="1"/>
    <col min="9017" max="9017" width="11" style="1" customWidth="1"/>
    <col min="9018" max="9022" width="9" style="1" customWidth="1"/>
    <col min="9023" max="9024" width="11.6640625" style="1" customWidth="1"/>
    <col min="9025" max="9027" width="9" style="1" customWidth="1"/>
    <col min="9028" max="9028" width="16.88671875" style="1" customWidth="1"/>
    <col min="9029" max="9216" width="9.109375" style="1"/>
    <col min="9217" max="9217" width="3.5546875" style="1" bestFit="1" customWidth="1"/>
    <col min="9218" max="9218" width="28" style="1" customWidth="1"/>
    <col min="9219" max="9219" width="17.109375" style="1" customWidth="1"/>
    <col min="9220" max="9220" width="12.88671875" style="1" customWidth="1"/>
    <col min="9221" max="9221" width="16" style="1" customWidth="1"/>
    <col min="9222" max="9222" width="11.44140625" style="1" customWidth="1"/>
    <col min="9223" max="9225" width="9" style="1" bestFit="1" customWidth="1"/>
    <col min="9226" max="9226" width="9" style="1" customWidth="1"/>
    <col min="9227" max="9227" width="9" style="1" bestFit="1" customWidth="1"/>
    <col min="9228" max="9228" width="9" style="1" customWidth="1"/>
    <col min="9229" max="9229" width="9" style="1" bestFit="1" customWidth="1"/>
    <col min="9230" max="9230" width="9" style="1" customWidth="1"/>
    <col min="9231" max="9232" width="9" style="1" bestFit="1" customWidth="1"/>
    <col min="9233" max="9235" width="9" style="1" customWidth="1"/>
    <col min="9236" max="9236" width="9.109375" style="1"/>
    <col min="9237" max="9254" width="9" style="1" customWidth="1"/>
    <col min="9255" max="9255" width="10.21875" style="1" bestFit="1" customWidth="1"/>
    <col min="9256" max="9260" width="9" style="1" customWidth="1"/>
    <col min="9261" max="9261" width="9.5546875" style="1" customWidth="1"/>
    <col min="9262" max="9272" width="9" style="1" customWidth="1"/>
    <col min="9273" max="9273" width="11" style="1" customWidth="1"/>
    <col min="9274" max="9278" width="9" style="1" customWidth="1"/>
    <col min="9279" max="9280" width="11.6640625" style="1" customWidth="1"/>
    <col min="9281" max="9283" width="9" style="1" customWidth="1"/>
    <col min="9284" max="9284" width="16.88671875" style="1" customWidth="1"/>
    <col min="9285" max="9472" width="9.109375" style="1"/>
    <col min="9473" max="9473" width="3.5546875" style="1" bestFit="1" customWidth="1"/>
    <col min="9474" max="9474" width="28" style="1" customWidth="1"/>
    <col min="9475" max="9475" width="17.109375" style="1" customWidth="1"/>
    <col min="9476" max="9476" width="12.88671875" style="1" customWidth="1"/>
    <col min="9477" max="9477" width="16" style="1" customWidth="1"/>
    <col min="9478" max="9478" width="11.44140625" style="1" customWidth="1"/>
    <col min="9479" max="9481" width="9" style="1" bestFit="1" customWidth="1"/>
    <col min="9482" max="9482" width="9" style="1" customWidth="1"/>
    <col min="9483" max="9483" width="9" style="1" bestFit="1" customWidth="1"/>
    <col min="9484" max="9484" width="9" style="1" customWidth="1"/>
    <col min="9485" max="9485" width="9" style="1" bestFit="1" customWidth="1"/>
    <col min="9486" max="9486" width="9" style="1" customWidth="1"/>
    <col min="9487" max="9488" width="9" style="1" bestFit="1" customWidth="1"/>
    <col min="9489" max="9491" width="9" style="1" customWidth="1"/>
    <col min="9492" max="9492" width="9.109375" style="1"/>
    <col min="9493" max="9510" width="9" style="1" customWidth="1"/>
    <col min="9511" max="9511" width="10.21875" style="1" bestFit="1" customWidth="1"/>
    <col min="9512" max="9516" width="9" style="1" customWidth="1"/>
    <col min="9517" max="9517" width="9.5546875" style="1" customWidth="1"/>
    <col min="9518" max="9528" width="9" style="1" customWidth="1"/>
    <col min="9529" max="9529" width="11" style="1" customWidth="1"/>
    <col min="9530" max="9534" width="9" style="1" customWidth="1"/>
    <col min="9535" max="9536" width="11.6640625" style="1" customWidth="1"/>
    <col min="9537" max="9539" width="9" style="1" customWidth="1"/>
    <col min="9540" max="9540" width="16.88671875" style="1" customWidth="1"/>
    <col min="9541" max="9728" width="9.109375" style="1"/>
    <col min="9729" max="9729" width="3.5546875" style="1" bestFit="1" customWidth="1"/>
    <col min="9730" max="9730" width="28" style="1" customWidth="1"/>
    <col min="9731" max="9731" width="17.109375" style="1" customWidth="1"/>
    <col min="9732" max="9732" width="12.88671875" style="1" customWidth="1"/>
    <col min="9733" max="9733" width="16" style="1" customWidth="1"/>
    <col min="9734" max="9734" width="11.44140625" style="1" customWidth="1"/>
    <col min="9735" max="9737" width="9" style="1" bestFit="1" customWidth="1"/>
    <col min="9738" max="9738" width="9" style="1" customWidth="1"/>
    <col min="9739" max="9739" width="9" style="1" bestFit="1" customWidth="1"/>
    <col min="9740" max="9740" width="9" style="1" customWidth="1"/>
    <col min="9741" max="9741" width="9" style="1" bestFit="1" customWidth="1"/>
    <col min="9742" max="9742" width="9" style="1" customWidth="1"/>
    <col min="9743" max="9744" width="9" style="1" bestFit="1" customWidth="1"/>
    <col min="9745" max="9747" width="9" style="1" customWidth="1"/>
    <col min="9748" max="9748" width="9.109375" style="1"/>
    <col min="9749" max="9766" width="9" style="1" customWidth="1"/>
    <col min="9767" max="9767" width="10.21875" style="1" bestFit="1" customWidth="1"/>
    <col min="9768" max="9772" width="9" style="1" customWidth="1"/>
    <col min="9773" max="9773" width="9.5546875" style="1" customWidth="1"/>
    <col min="9774" max="9784" width="9" style="1" customWidth="1"/>
    <col min="9785" max="9785" width="11" style="1" customWidth="1"/>
    <col min="9786" max="9790" width="9" style="1" customWidth="1"/>
    <col min="9791" max="9792" width="11.6640625" style="1" customWidth="1"/>
    <col min="9793" max="9795" width="9" style="1" customWidth="1"/>
    <col min="9796" max="9796" width="16.88671875" style="1" customWidth="1"/>
    <col min="9797" max="9984" width="9.109375" style="1"/>
    <col min="9985" max="9985" width="3.5546875" style="1" bestFit="1" customWidth="1"/>
    <col min="9986" max="9986" width="28" style="1" customWidth="1"/>
    <col min="9987" max="9987" width="17.109375" style="1" customWidth="1"/>
    <col min="9988" max="9988" width="12.88671875" style="1" customWidth="1"/>
    <col min="9989" max="9989" width="16" style="1" customWidth="1"/>
    <col min="9990" max="9990" width="11.44140625" style="1" customWidth="1"/>
    <col min="9991" max="9993" width="9" style="1" bestFit="1" customWidth="1"/>
    <col min="9994" max="9994" width="9" style="1" customWidth="1"/>
    <col min="9995" max="9995" width="9" style="1" bestFit="1" customWidth="1"/>
    <col min="9996" max="9996" width="9" style="1" customWidth="1"/>
    <col min="9997" max="9997" width="9" style="1" bestFit="1" customWidth="1"/>
    <col min="9998" max="9998" width="9" style="1" customWidth="1"/>
    <col min="9999" max="10000" width="9" style="1" bestFit="1" customWidth="1"/>
    <col min="10001" max="10003" width="9" style="1" customWidth="1"/>
    <col min="10004" max="10004" width="9.109375" style="1"/>
    <col min="10005" max="10022" width="9" style="1" customWidth="1"/>
    <col min="10023" max="10023" width="10.21875" style="1" bestFit="1" customWidth="1"/>
    <col min="10024" max="10028" width="9" style="1" customWidth="1"/>
    <col min="10029" max="10029" width="9.5546875" style="1" customWidth="1"/>
    <col min="10030" max="10040" width="9" style="1" customWidth="1"/>
    <col min="10041" max="10041" width="11" style="1" customWidth="1"/>
    <col min="10042" max="10046" width="9" style="1" customWidth="1"/>
    <col min="10047" max="10048" width="11.6640625" style="1" customWidth="1"/>
    <col min="10049" max="10051" width="9" style="1" customWidth="1"/>
    <col min="10052" max="10052" width="16.88671875" style="1" customWidth="1"/>
    <col min="10053" max="10240" width="9.109375" style="1"/>
    <col min="10241" max="10241" width="3.5546875" style="1" bestFit="1" customWidth="1"/>
    <col min="10242" max="10242" width="28" style="1" customWidth="1"/>
    <col min="10243" max="10243" width="17.109375" style="1" customWidth="1"/>
    <col min="10244" max="10244" width="12.88671875" style="1" customWidth="1"/>
    <col min="10245" max="10245" width="16" style="1" customWidth="1"/>
    <col min="10246" max="10246" width="11.44140625" style="1" customWidth="1"/>
    <col min="10247" max="10249" width="9" style="1" bestFit="1" customWidth="1"/>
    <col min="10250" max="10250" width="9" style="1" customWidth="1"/>
    <col min="10251" max="10251" width="9" style="1" bestFit="1" customWidth="1"/>
    <col min="10252" max="10252" width="9" style="1" customWidth="1"/>
    <col min="10253" max="10253" width="9" style="1" bestFit="1" customWidth="1"/>
    <col min="10254" max="10254" width="9" style="1" customWidth="1"/>
    <col min="10255" max="10256" width="9" style="1" bestFit="1" customWidth="1"/>
    <col min="10257" max="10259" width="9" style="1" customWidth="1"/>
    <col min="10260" max="10260" width="9.109375" style="1"/>
    <col min="10261" max="10278" width="9" style="1" customWidth="1"/>
    <col min="10279" max="10279" width="10.21875" style="1" bestFit="1" customWidth="1"/>
    <col min="10280" max="10284" width="9" style="1" customWidth="1"/>
    <col min="10285" max="10285" width="9.5546875" style="1" customWidth="1"/>
    <col min="10286" max="10296" width="9" style="1" customWidth="1"/>
    <col min="10297" max="10297" width="11" style="1" customWidth="1"/>
    <col min="10298" max="10302" width="9" style="1" customWidth="1"/>
    <col min="10303" max="10304" width="11.6640625" style="1" customWidth="1"/>
    <col min="10305" max="10307" width="9" style="1" customWidth="1"/>
    <col min="10308" max="10308" width="16.88671875" style="1" customWidth="1"/>
    <col min="10309" max="10496" width="9.109375" style="1"/>
    <col min="10497" max="10497" width="3.5546875" style="1" bestFit="1" customWidth="1"/>
    <col min="10498" max="10498" width="28" style="1" customWidth="1"/>
    <col min="10499" max="10499" width="17.109375" style="1" customWidth="1"/>
    <col min="10500" max="10500" width="12.88671875" style="1" customWidth="1"/>
    <col min="10501" max="10501" width="16" style="1" customWidth="1"/>
    <col min="10502" max="10502" width="11.44140625" style="1" customWidth="1"/>
    <col min="10503" max="10505" width="9" style="1" bestFit="1" customWidth="1"/>
    <col min="10506" max="10506" width="9" style="1" customWidth="1"/>
    <col min="10507" max="10507" width="9" style="1" bestFit="1" customWidth="1"/>
    <col min="10508" max="10508" width="9" style="1" customWidth="1"/>
    <col min="10509" max="10509" width="9" style="1" bestFit="1" customWidth="1"/>
    <col min="10510" max="10510" width="9" style="1" customWidth="1"/>
    <col min="10511" max="10512" width="9" style="1" bestFit="1" customWidth="1"/>
    <col min="10513" max="10515" width="9" style="1" customWidth="1"/>
    <col min="10516" max="10516" width="9.109375" style="1"/>
    <col min="10517" max="10534" width="9" style="1" customWidth="1"/>
    <col min="10535" max="10535" width="10.21875" style="1" bestFit="1" customWidth="1"/>
    <col min="10536" max="10540" width="9" style="1" customWidth="1"/>
    <col min="10541" max="10541" width="9.5546875" style="1" customWidth="1"/>
    <col min="10542" max="10552" width="9" style="1" customWidth="1"/>
    <col min="10553" max="10553" width="11" style="1" customWidth="1"/>
    <col min="10554" max="10558" width="9" style="1" customWidth="1"/>
    <col min="10559" max="10560" width="11.6640625" style="1" customWidth="1"/>
    <col min="10561" max="10563" width="9" style="1" customWidth="1"/>
    <col min="10564" max="10564" width="16.88671875" style="1" customWidth="1"/>
    <col min="10565" max="10752" width="9.109375" style="1"/>
    <col min="10753" max="10753" width="3.5546875" style="1" bestFit="1" customWidth="1"/>
    <col min="10754" max="10754" width="28" style="1" customWidth="1"/>
    <col min="10755" max="10755" width="17.109375" style="1" customWidth="1"/>
    <col min="10756" max="10756" width="12.88671875" style="1" customWidth="1"/>
    <col min="10757" max="10757" width="16" style="1" customWidth="1"/>
    <col min="10758" max="10758" width="11.44140625" style="1" customWidth="1"/>
    <col min="10759" max="10761" width="9" style="1" bestFit="1" customWidth="1"/>
    <col min="10762" max="10762" width="9" style="1" customWidth="1"/>
    <col min="10763" max="10763" width="9" style="1" bestFit="1" customWidth="1"/>
    <col min="10764" max="10764" width="9" style="1" customWidth="1"/>
    <col min="10765" max="10765" width="9" style="1" bestFit="1" customWidth="1"/>
    <col min="10766" max="10766" width="9" style="1" customWidth="1"/>
    <col min="10767" max="10768" width="9" style="1" bestFit="1" customWidth="1"/>
    <col min="10769" max="10771" width="9" style="1" customWidth="1"/>
    <col min="10772" max="10772" width="9.109375" style="1"/>
    <col min="10773" max="10790" width="9" style="1" customWidth="1"/>
    <col min="10791" max="10791" width="10.21875" style="1" bestFit="1" customWidth="1"/>
    <col min="10792" max="10796" width="9" style="1" customWidth="1"/>
    <col min="10797" max="10797" width="9.5546875" style="1" customWidth="1"/>
    <col min="10798" max="10808" width="9" style="1" customWidth="1"/>
    <col min="10809" max="10809" width="11" style="1" customWidth="1"/>
    <col min="10810" max="10814" width="9" style="1" customWidth="1"/>
    <col min="10815" max="10816" width="11.6640625" style="1" customWidth="1"/>
    <col min="10817" max="10819" width="9" style="1" customWidth="1"/>
    <col min="10820" max="10820" width="16.88671875" style="1" customWidth="1"/>
    <col min="10821" max="11008" width="9.109375" style="1"/>
    <col min="11009" max="11009" width="3.5546875" style="1" bestFit="1" customWidth="1"/>
    <col min="11010" max="11010" width="28" style="1" customWidth="1"/>
    <col min="11011" max="11011" width="17.109375" style="1" customWidth="1"/>
    <col min="11012" max="11012" width="12.88671875" style="1" customWidth="1"/>
    <col min="11013" max="11013" width="16" style="1" customWidth="1"/>
    <col min="11014" max="11014" width="11.44140625" style="1" customWidth="1"/>
    <col min="11015" max="11017" width="9" style="1" bestFit="1" customWidth="1"/>
    <col min="11018" max="11018" width="9" style="1" customWidth="1"/>
    <col min="11019" max="11019" width="9" style="1" bestFit="1" customWidth="1"/>
    <col min="11020" max="11020" width="9" style="1" customWidth="1"/>
    <col min="11021" max="11021" width="9" style="1" bestFit="1" customWidth="1"/>
    <col min="11022" max="11022" width="9" style="1" customWidth="1"/>
    <col min="11023" max="11024" width="9" style="1" bestFit="1" customWidth="1"/>
    <col min="11025" max="11027" width="9" style="1" customWidth="1"/>
    <col min="11028" max="11028" width="9.109375" style="1"/>
    <col min="11029" max="11046" width="9" style="1" customWidth="1"/>
    <col min="11047" max="11047" width="10.21875" style="1" bestFit="1" customWidth="1"/>
    <col min="11048" max="11052" width="9" style="1" customWidth="1"/>
    <col min="11053" max="11053" width="9.5546875" style="1" customWidth="1"/>
    <col min="11054" max="11064" width="9" style="1" customWidth="1"/>
    <col min="11065" max="11065" width="11" style="1" customWidth="1"/>
    <col min="11066" max="11070" width="9" style="1" customWidth="1"/>
    <col min="11071" max="11072" width="11.6640625" style="1" customWidth="1"/>
    <col min="11073" max="11075" width="9" style="1" customWidth="1"/>
    <col min="11076" max="11076" width="16.88671875" style="1" customWidth="1"/>
    <col min="11077" max="11264" width="9.109375" style="1"/>
    <col min="11265" max="11265" width="3.5546875" style="1" bestFit="1" customWidth="1"/>
    <col min="11266" max="11266" width="28" style="1" customWidth="1"/>
    <col min="11267" max="11267" width="17.109375" style="1" customWidth="1"/>
    <col min="11268" max="11268" width="12.88671875" style="1" customWidth="1"/>
    <col min="11269" max="11269" width="16" style="1" customWidth="1"/>
    <col min="11270" max="11270" width="11.44140625" style="1" customWidth="1"/>
    <col min="11271" max="11273" width="9" style="1" bestFit="1" customWidth="1"/>
    <col min="11274" max="11274" width="9" style="1" customWidth="1"/>
    <col min="11275" max="11275" width="9" style="1" bestFit="1" customWidth="1"/>
    <col min="11276" max="11276" width="9" style="1" customWidth="1"/>
    <col min="11277" max="11277" width="9" style="1" bestFit="1" customWidth="1"/>
    <col min="11278" max="11278" width="9" style="1" customWidth="1"/>
    <col min="11279" max="11280" width="9" style="1" bestFit="1" customWidth="1"/>
    <col min="11281" max="11283" width="9" style="1" customWidth="1"/>
    <col min="11284" max="11284" width="9.109375" style="1"/>
    <col min="11285" max="11302" width="9" style="1" customWidth="1"/>
    <col min="11303" max="11303" width="10.21875" style="1" bestFit="1" customWidth="1"/>
    <col min="11304" max="11308" width="9" style="1" customWidth="1"/>
    <col min="11309" max="11309" width="9.5546875" style="1" customWidth="1"/>
    <col min="11310" max="11320" width="9" style="1" customWidth="1"/>
    <col min="11321" max="11321" width="11" style="1" customWidth="1"/>
    <col min="11322" max="11326" width="9" style="1" customWidth="1"/>
    <col min="11327" max="11328" width="11.6640625" style="1" customWidth="1"/>
    <col min="11329" max="11331" width="9" style="1" customWidth="1"/>
    <col min="11332" max="11332" width="16.88671875" style="1" customWidth="1"/>
    <col min="11333" max="11520" width="9.109375" style="1"/>
    <col min="11521" max="11521" width="3.5546875" style="1" bestFit="1" customWidth="1"/>
    <col min="11522" max="11522" width="28" style="1" customWidth="1"/>
    <col min="11523" max="11523" width="17.109375" style="1" customWidth="1"/>
    <col min="11524" max="11524" width="12.88671875" style="1" customWidth="1"/>
    <col min="11525" max="11525" width="16" style="1" customWidth="1"/>
    <col min="11526" max="11526" width="11.44140625" style="1" customWidth="1"/>
    <col min="11527" max="11529" width="9" style="1" bestFit="1" customWidth="1"/>
    <col min="11530" max="11530" width="9" style="1" customWidth="1"/>
    <col min="11531" max="11531" width="9" style="1" bestFit="1" customWidth="1"/>
    <col min="11532" max="11532" width="9" style="1" customWidth="1"/>
    <col min="11533" max="11533" width="9" style="1" bestFit="1" customWidth="1"/>
    <col min="11534" max="11534" width="9" style="1" customWidth="1"/>
    <col min="11535" max="11536" width="9" style="1" bestFit="1" customWidth="1"/>
    <col min="11537" max="11539" width="9" style="1" customWidth="1"/>
    <col min="11540" max="11540" width="9.109375" style="1"/>
    <col min="11541" max="11558" width="9" style="1" customWidth="1"/>
    <col min="11559" max="11559" width="10.21875" style="1" bestFit="1" customWidth="1"/>
    <col min="11560" max="11564" width="9" style="1" customWidth="1"/>
    <col min="11565" max="11565" width="9.5546875" style="1" customWidth="1"/>
    <col min="11566" max="11576" width="9" style="1" customWidth="1"/>
    <col min="11577" max="11577" width="11" style="1" customWidth="1"/>
    <col min="11578" max="11582" width="9" style="1" customWidth="1"/>
    <col min="11583" max="11584" width="11.6640625" style="1" customWidth="1"/>
    <col min="11585" max="11587" width="9" style="1" customWidth="1"/>
    <col min="11588" max="11588" width="16.88671875" style="1" customWidth="1"/>
    <col min="11589" max="11776" width="9.109375" style="1"/>
    <col min="11777" max="11777" width="3.5546875" style="1" bestFit="1" customWidth="1"/>
    <col min="11778" max="11778" width="28" style="1" customWidth="1"/>
    <col min="11779" max="11779" width="17.109375" style="1" customWidth="1"/>
    <col min="11780" max="11780" width="12.88671875" style="1" customWidth="1"/>
    <col min="11781" max="11781" width="16" style="1" customWidth="1"/>
    <col min="11782" max="11782" width="11.44140625" style="1" customWidth="1"/>
    <col min="11783" max="11785" width="9" style="1" bestFit="1" customWidth="1"/>
    <col min="11786" max="11786" width="9" style="1" customWidth="1"/>
    <col min="11787" max="11787" width="9" style="1" bestFit="1" customWidth="1"/>
    <col min="11788" max="11788" width="9" style="1" customWidth="1"/>
    <col min="11789" max="11789" width="9" style="1" bestFit="1" customWidth="1"/>
    <col min="11790" max="11790" width="9" style="1" customWidth="1"/>
    <col min="11791" max="11792" width="9" style="1" bestFit="1" customWidth="1"/>
    <col min="11793" max="11795" width="9" style="1" customWidth="1"/>
    <col min="11796" max="11796" width="9.109375" style="1"/>
    <col min="11797" max="11814" width="9" style="1" customWidth="1"/>
    <col min="11815" max="11815" width="10.21875" style="1" bestFit="1" customWidth="1"/>
    <col min="11816" max="11820" width="9" style="1" customWidth="1"/>
    <col min="11821" max="11821" width="9.5546875" style="1" customWidth="1"/>
    <col min="11822" max="11832" width="9" style="1" customWidth="1"/>
    <col min="11833" max="11833" width="11" style="1" customWidth="1"/>
    <col min="11834" max="11838" width="9" style="1" customWidth="1"/>
    <col min="11839" max="11840" width="11.6640625" style="1" customWidth="1"/>
    <col min="11841" max="11843" width="9" style="1" customWidth="1"/>
    <col min="11844" max="11844" width="16.88671875" style="1" customWidth="1"/>
    <col min="11845" max="12032" width="9.109375" style="1"/>
    <col min="12033" max="12033" width="3.5546875" style="1" bestFit="1" customWidth="1"/>
    <col min="12034" max="12034" width="28" style="1" customWidth="1"/>
    <col min="12035" max="12035" width="17.109375" style="1" customWidth="1"/>
    <col min="12036" max="12036" width="12.88671875" style="1" customWidth="1"/>
    <col min="12037" max="12037" width="16" style="1" customWidth="1"/>
    <col min="12038" max="12038" width="11.44140625" style="1" customWidth="1"/>
    <col min="12039" max="12041" width="9" style="1" bestFit="1" customWidth="1"/>
    <col min="12042" max="12042" width="9" style="1" customWidth="1"/>
    <col min="12043" max="12043" width="9" style="1" bestFit="1" customWidth="1"/>
    <col min="12044" max="12044" width="9" style="1" customWidth="1"/>
    <col min="12045" max="12045" width="9" style="1" bestFit="1" customWidth="1"/>
    <col min="12046" max="12046" width="9" style="1" customWidth="1"/>
    <col min="12047" max="12048" width="9" style="1" bestFit="1" customWidth="1"/>
    <col min="12049" max="12051" width="9" style="1" customWidth="1"/>
    <col min="12052" max="12052" width="9.109375" style="1"/>
    <col min="12053" max="12070" width="9" style="1" customWidth="1"/>
    <col min="12071" max="12071" width="10.21875" style="1" bestFit="1" customWidth="1"/>
    <col min="12072" max="12076" width="9" style="1" customWidth="1"/>
    <col min="12077" max="12077" width="9.5546875" style="1" customWidth="1"/>
    <col min="12078" max="12088" width="9" style="1" customWidth="1"/>
    <col min="12089" max="12089" width="11" style="1" customWidth="1"/>
    <col min="12090" max="12094" width="9" style="1" customWidth="1"/>
    <col min="12095" max="12096" width="11.6640625" style="1" customWidth="1"/>
    <col min="12097" max="12099" width="9" style="1" customWidth="1"/>
    <col min="12100" max="12100" width="16.88671875" style="1" customWidth="1"/>
    <col min="12101" max="12288" width="9.109375" style="1"/>
    <col min="12289" max="12289" width="3.5546875" style="1" bestFit="1" customWidth="1"/>
    <col min="12290" max="12290" width="28" style="1" customWidth="1"/>
    <col min="12291" max="12291" width="17.109375" style="1" customWidth="1"/>
    <col min="12292" max="12292" width="12.88671875" style="1" customWidth="1"/>
    <col min="12293" max="12293" width="16" style="1" customWidth="1"/>
    <col min="12294" max="12294" width="11.44140625" style="1" customWidth="1"/>
    <col min="12295" max="12297" width="9" style="1" bestFit="1" customWidth="1"/>
    <col min="12298" max="12298" width="9" style="1" customWidth="1"/>
    <col min="12299" max="12299" width="9" style="1" bestFit="1" customWidth="1"/>
    <col min="12300" max="12300" width="9" style="1" customWidth="1"/>
    <col min="12301" max="12301" width="9" style="1" bestFit="1" customWidth="1"/>
    <col min="12302" max="12302" width="9" style="1" customWidth="1"/>
    <col min="12303" max="12304" width="9" style="1" bestFit="1" customWidth="1"/>
    <col min="12305" max="12307" width="9" style="1" customWidth="1"/>
    <col min="12308" max="12308" width="9.109375" style="1"/>
    <col min="12309" max="12326" width="9" style="1" customWidth="1"/>
    <col min="12327" max="12327" width="10.21875" style="1" bestFit="1" customWidth="1"/>
    <col min="12328" max="12332" width="9" style="1" customWidth="1"/>
    <col min="12333" max="12333" width="9.5546875" style="1" customWidth="1"/>
    <col min="12334" max="12344" width="9" style="1" customWidth="1"/>
    <col min="12345" max="12345" width="11" style="1" customWidth="1"/>
    <col min="12346" max="12350" width="9" style="1" customWidth="1"/>
    <col min="12351" max="12352" width="11.6640625" style="1" customWidth="1"/>
    <col min="12353" max="12355" width="9" style="1" customWidth="1"/>
    <col min="12356" max="12356" width="16.88671875" style="1" customWidth="1"/>
    <col min="12357" max="12544" width="9.109375" style="1"/>
    <col min="12545" max="12545" width="3.5546875" style="1" bestFit="1" customWidth="1"/>
    <col min="12546" max="12546" width="28" style="1" customWidth="1"/>
    <col min="12547" max="12547" width="17.109375" style="1" customWidth="1"/>
    <col min="12548" max="12548" width="12.88671875" style="1" customWidth="1"/>
    <col min="12549" max="12549" width="16" style="1" customWidth="1"/>
    <col min="12550" max="12550" width="11.44140625" style="1" customWidth="1"/>
    <col min="12551" max="12553" width="9" style="1" bestFit="1" customWidth="1"/>
    <col min="12554" max="12554" width="9" style="1" customWidth="1"/>
    <col min="12555" max="12555" width="9" style="1" bestFit="1" customWidth="1"/>
    <col min="12556" max="12556" width="9" style="1" customWidth="1"/>
    <col min="12557" max="12557" width="9" style="1" bestFit="1" customWidth="1"/>
    <col min="12558" max="12558" width="9" style="1" customWidth="1"/>
    <col min="12559" max="12560" width="9" style="1" bestFit="1" customWidth="1"/>
    <col min="12561" max="12563" width="9" style="1" customWidth="1"/>
    <col min="12564" max="12564" width="9.109375" style="1"/>
    <col min="12565" max="12582" width="9" style="1" customWidth="1"/>
    <col min="12583" max="12583" width="10.21875" style="1" bestFit="1" customWidth="1"/>
    <col min="12584" max="12588" width="9" style="1" customWidth="1"/>
    <col min="12589" max="12589" width="9.5546875" style="1" customWidth="1"/>
    <col min="12590" max="12600" width="9" style="1" customWidth="1"/>
    <col min="12601" max="12601" width="11" style="1" customWidth="1"/>
    <col min="12602" max="12606" width="9" style="1" customWidth="1"/>
    <col min="12607" max="12608" width="11.6640625" style="1" customWidth="1"/>
    <col min="12609" max="12611" width="9" style="1" customWidth="1"/>
    <col min="12612" max="12612" width="16.88671875" style="1" customWidth="1"/>
    <col min="12613" max="12800" width="9.109375" style="1"/>
    <col min="12801" max="12801" width="3.5546875" style="1" bestFit="1" customWidth="1"/>
    <col min="12802" max="12802" width="28" style="1" customWidth="1"/>
    <col min="12803" max="12803" width="17.109375" style="1" customWidth="1"/>
    <col min="12804" max="12804" width="12.88671875" style="1" customWidth="1"/>
    <col min="12805" max="12805" width="16" style="1" customWidth="1"/>
    <col min="12806" max="12806" width="11.44140625" style="1" customWidth="1"/>
    <col min="12807" max="12809" width="9" style="1" bestFit="1" customWidth="1"/>
    <col min="12810" max="12810" width="9" style="1" customWidth="1"/>
    <col min="12811" max="12811" width="9" style="1" bestFit="1" customWidth="1"/>
    <col min="12812" max="12812" width="9" style="1" customWidth="1"/>
    <col min="12813" max="12813" width="9" style="1" bestFit="1" customWidth="1"/>
    <col min="12814" max="12814" width="9" style="1" customWidth="1"/>
    <col min="12815" max="12816" width="9" style="1" bestFit="1" customWidth="1"/>
    <col min="12817" max="12819" width="9" style="1" customWidth="1"/>
    <col min="12820" max="12820" width="9.109375" style="1"/>
    <col min="12821" max="12838" width="9" style="1" customWidth="1"/>
    <col min="12839" max="12839" width="10.21875" style="1" bestFit="1" customWidth="1"/>
    <col min="12840" max="12844" width="9" style="1" customWidth="1"/>
    <col min="12845" max="12845" width="9.5546875" style="1" customWidth="1"/>
    <col min="12846" max="12856" width="9" style="1" customWidth="1"/>
    <col min="12857" max="12857" width="11" style="1" customWidth="1"/>
    <col min="12858" max="12862" width="9" style="1" customWidth="1"/>
    <col min="12863" max="12864" width="11.6640625" style="1" customWidth="1"/>
    <col min="12865" max="12867" width="9" style="1" customWidth="1"/>
    <col min="12868" max="12868" width="16.88671875" style="1" customWidth="1"/>
    <col min="12869" max="13056" width="9.109375" style="1"/>
    <col min="13057" max="13057" width="3.5546875" style="1" bestFit="1" customWidth="1"/>
    <col min="13058" max="13058" width="28" style="1" customWidth="1"/>
    <col min="13059" max="13059" width="17.109375" style="1" customWidth="1"/>
    <col min="13060" max="13060" width="12.88671875" style="1" customWidth="1"/>
    <col min="13061" max="13061" width="16" style="1" customWidth="1"/>
    <col min="13062" max="13062" width="11.44140625" style="1" customWidth="1"/>
    <col min="13063" max="13065" width="9" style="1" bestFit="1" customWidth="1"/>
    <col min="13066" max="13066" width="9" style="1" customWidth="1"/>
    <col min="13067" max="13067" width="9" style="1" bestFit="1" customWidth="1"/>
    <col min="13068" max="13068" width="9" style="1" customWidth="1"/>
    <col min="13069" max="13069" width="9" style="1" bestFit="1" customWidth="1"/>
    <col min="13070" max="13070" width="9" style="1" customWidth="1"/>
    <col min="13071" max="13072" width="9" style="1" bestFit="1" customWidth="1"/>
    <col min="13073" max="13075" width="9" style="1" customWidth="1"/>
    <col min="13076" max="13076" width="9.109375" style="1"/>
    <col min="13077" max="13094" width="9" style="1" customWidth="1"/>
    <col min="13095" max="13095" width="10.21875" style="1" bestFit="1" customWidth="1"/>
    <col min="13096" max="13100" width="9" style="1" customWidth="1"/>
    <col min="13101" max="13101" width="9.5546875" style="1" customWidth="1"/>
    <col min="13102" max="13112" width="9" style="1" customWidth="1"/>
    <col min="13113" max="13113" width="11" style="1" customWidth="1"/>
    <col min="13114" max="13118" width="9" style="1" customWidth="1"/>
    <col min="13119" max="13120" width="11.6640625" style="1" customWidth="1"/>
    <col min="13121" max="13123" width="9" style="1" customWidth="1"/>
    <col min="13124" max="13124" width="16.88671875" style="1" customWidth="1"/>
    <col min="13125" max="13312" width="9.109375" style="1"/>
    <col min="13313" max="13313" width="3.5546875" style="1" bestFit="1" customWidth="1"/>
    <col min="13314" max="13314" width="28" style="1" customWidth="1"/>
    <col min="13315" max="13315" width="17.109375" style="1" customWidth="1"/>
    <col min="13316" max="13316" width="12.88671875" style="1" customWidth="1"/>
    <col min="13317" max="13317" width="16" style="1" customWidth="1"/>
    <col min="13318" max="13318" width="11.44140625" style="1" customWidth="1"/>
    <col min="13319" max="13321" width="9" style="1" bestFit="1" customWidth="1"/>
    <col min="13322" max="13322" width="9" style="1" customWidth="1"/>
    <col min="13323" max="13323" width="9" style="1" bestFit="1" customWidth="1"/>
    <col min="13324" max="13324" width="9" style="1" customWidth="1"/>
    <col min="13325" max="13325" width="9" style="1" bestFit="1" customWidth="1"/>
    <col min="13326" max="13326" width="9" style="1" customWidth="1"/>
    <col min="13327" max="13328" width="9" style="1" bestFit="1" customWidth="1"/>
    <col min="13329" max="13331" width="9" style="1" customWidth="1"/>
    <col min="13332" max="13332" width="9.109375" style="1"/>
    <col min="13333" max="13350" width="9" style="1" customWidth="1"/>
    <col min="13351" max="13351" width="10.21875" style="1" bestFit="1" customWidth="1"/>
    <col min="13352" max="13356" width="9" style="1" customWidth="1"/>
    <col min="13357" max="13357" width="9.5546875" style="1" customWidth="1"/>
    <col min="13358" max="13368" width="9" style="1" customWidth="1"/>
    <col min="13369" max="13369" width="11" style="1" customWidth="1"/>
    <col min="13370" max="13374" width="9" style="1" customWidth="1"/>
    <col min="13375" max="13376" width="11.6640625" style="1" customWidth="1"/>
    <col min="13377" max="13379" width="9" style="1" customWidth="1"/>
    <col min="13380" max="13380" width="16.88671875" style="1" customWidth="1"/>
    <col min="13381" max="13568" width="9.109375" style="1"/>
    <col min="13569" max="13569" width="3.5546875" style="1" bestFit="1" customWidth="1"/>
    <col min="13570" max="13570" width="28" style="1" customWidth="1"/>
    <col min="13571" max="13571" width="17.109375" style="1" customWidth="1"/>
    <col min="13572" max="13572" width="12.88671875" style="1" customWidth="1"/>
    <col min="13573" max="13573" width="16" style="1" customWidth="1"/>
    <col min="13574" max="13574" width="11.44140625" style="1" customWidth="1"/>
    <col min="13575" max="13577" width="9" style="1" bestFit="1" customWidth="1"/>
    <col min="13578" max="13578" width="9" style="1" customWidth="1"/>
    <col min="13579" max="13579" width="9" style="1" bestFit="1" customWidth="1"/>
    <col min="13580" max="13580" width="9" style="1" customWidth="1"/>
    <col min="13581" max="13581" width="9" style="1" bestFit="1" customWidth="1"/>
    <col min="13582" max="13582" width="9" style="1" customWidth="1"/>
    <col min="13583" max="13584" width="9" style="1" bestFit="1" customWidth="1"/>
    <col min="13585" max="13587" width="9" style="1" customWidth="1"/>
    <col min="13588" max="13588" width="9.109375" style="1"/>
    <col min="13589" max="13606" width="9" style="1" customWidth="1"/>
    <col min="13607" max="13607" width="10.21875" style="1" bestFit="1" customWidth="1"/>
    <col min="13608" max="13612" width="9" style="1" customWidth="1"/>
    <col min="13613" max="13613" width="9.5546875" style="1" customWidth="1"/>
    <col min="13614" max="13624" width="9" style="1" customWidth="1"/>
    <col min="13625" max="13625" width="11" style="1" customWidth="1"/>
    <col min="13626" max="13630" width="9" style="1" customWidth="1"/>
    <col min="13631" max="13632" width="11.6640625" style="1" customWidth="1"/>
    <col min="13633" max="13635" width="9" style="1" customWidth="1"/>
    <col min="13636" max="13636" width="16.88671875" style="1" customWidth="1"/>
    <col min="13637" max="13824" width="9.109375" style="1"/>
    <col min="13825" max="13825" width="3.5546875" style="1" bestFit="1" customWidth="1"/>
    <col min="13826" max="13826" width="28" style="1" customWidth="1"/>
    <col min="13827" max="13827" width="17.109375" style="1" customWidth="1"/>
    <col min="13828" max="13828" width="12.88671875" style="1" customWidth="1"/>
    <col min="13829" max="13829" width="16" style="1" customWidth="1"/>
    <col min="13830" max="13830" width="11.44140625" style="1" customWidth="1"/>
    <col min="13831" max="13833" width="9" style="1" bestFit="1" customWidth="1"/>
    <col min="13834" max="13834" width="9" style="1" customWidth="1"/>
    <col min="13835" max="13835" width="9" style="1" bestFit="1" customWidth="1"/>
    <col min="13836" max="13836" width="9" style="1" customWidth="1"/>
    <col min="13837" max="13837" width="9" style="1" bestFit="1" customWidth="1"/>
    <col min="13838" max="13838" width="9" style="1" customWidth="1"/>
    <col min="13839" max="13840" width="9" style="1" bestFit="1" customWidth="1"/>
    <col min="13841" max="13843" width="9" style="1" customWidth="1"/>
    <col min="13844" max="13844" width="9.109375" style="1"/>
    <col min="13845" max="13862" width="9" style="1" customWidth="1"/>
    <col min="13863" max="13863" width="10.21875" style="1" bestFit="1" customWidth="1"/>
    <col min="13864" max="13868" width="9" style="1" customWidth="1"/>
    <col min="13869" max="13869" width="9.5546875" style="1" customWidth="1"/>
    <col min="13870" max="13880" width="9" style="1" customWidth="1"/>
    <col min="13881" max="13881" width="11" style="1" customWidth="1"/>
    <col min="13882" max="13886" width="9" style="1" customWidth="1"/>
    <col min="13887" max="13888" width="11.6640625" style="1" customWidth="1"/>
    <col min="13889" max="13891" width="9" style="1" customWidth="1"/>
    <col min="13892" max="13892" width="16.88671875" style="1" customWidth="1"/>
    <col min="13893" max="14080" width="9.109375" style="1"/>
    <col min="14081" max="14081" width="3.5546875" style="1" bestFit="1" customWidth="1"/>
    <col min="14082" max="14082" width="28" style="1" customWidth="1"/>
    <col min="14083" max="14083" width="17.109375" style="1" customWidth="1"/>
    <col min="14084" max="14084" width="12.88671875" style="1" customWidth="1"/>
    <col min="14085" max="14085" width="16" style="1" customWidth="1"/>
    <col min="14086" max="14086" width="11.44140625" style="1" customWidth="1"/>
    <col min="14087" max="14089" width="9" style="1" bestFit="1" customWidth="1"/>
    <col min="14090" max="14090" width="9" style="1" customWidth="1"/>
    <col min="14091" max="14091" width="9" style="1" bestFit="1" customWidth="1"/>
    <col min="14092" max="14092" width="9" style="1" customWidth="1"/>
    <col min="14093" max="14093" width="9" style="1" bestFit="1" customWidth="1"/>
    <col min="14094" max="14094" width="9" style="1" customWidth="1"/>
    <col min="14095" max="14096" width="9" style="1" bestFit="1" customWidth="1"/>
    <col min="14097" max="14099" width="9" style="1" customWidth="1"/>
    <col min="14100" max="14100" width="9.109375" style="1"/>
    <col min="14101" max="14118" width="9" style="1" customWidth="1"/>
    <col min="14119" max="14119" width="10.21875" style="1" bestFit="1" customWidth="1"/>
    <col min="14120" max="14124" width="9" style="1" customWidth="1"/>
    <col min="14125" max="14125" width="9.5546875" style="1" customWidth="1"/>
    <col min="14126" max="14136" width="9" style="1" customWidth="1"/>
    <col min="14137" max="14137" width="11" style="1" customWidth="1"/>
    <col min="14138" max="14142" width="9" style="1" customWidth="1"/>
    <col min="14143" max="14144" width="11.6640625" style="1" customWidth="1"/>
    <col min="14145" max="14147" width="9" style="1" customWidth="1"/>
    <col min="14148" max="14148" width="16.88671875" style="1" customWidth="1"/>
    <col min="14149" max="14336" width="9.109375" style="1"/>
    <col min="14337" max="14337" width="3.5546875" style="1" bestFit="1" customWidth="1"/>
    <col min="14338" max="14338" width="28" style="1" customWidth="1"/>
    <col min="14339" max="14339" width="17.109375" style="1" customWidth="1"/>
    <col min="14340" max="14340" width="12.88671875" style="1" customWidth="1"/>
    <col min="14341" max="14341" width="16" style="1" customWidth="1"/>
    <col min="14342" max="14342" width="11.44140625" style="1" customWidth="1"/>
    <col min="14343" max="14345" width="9" style="1" bestFit="1" customWidth="1"/>
    <col min="14346" max="14346" width="9" style="1" customWidth="1"/>
    <col min="14347" max="14347" width="9" style="1" bestFit="1" customWidth="1"/>
    <col min="14348" max="14348" width="9" style="1" customWidth="1"/>
    <col min="14349" max="14349" width="9" style="1" bestFit="1" customWidth="1"/>
    <col min="14350" max="14350" width="9" style="1" customWidth="1"/>
    <col min="14351" max="14352" width="9" style="1" bestFit="1" customWidth="1"/>
    <col min="14353" max="14355" width="9" style="1" customWidth="1"/>
    <col min="14356" max="14356" width="9.109375" style="1"/>
    <col min="14357" max="14374" width="9" style="1" customWidth="1"/>
    <col min="14375" max="14375" width="10.21875" style="1" bestFit="1" customWidth="1"/>
    <col min="14376" max="14380" width="9" style="1" customWidth="1"/>
    <col min="14381" max="14381" width="9.5546875" style="1" customWidth="1"/>
    <col min="14382" max="14392" width="9" style="1" customWidth="1"/>
    <col min="14393" max="14393" width="11" style="1" customWidth="1"/>
    <col min="14394" max="14398" width="9" style="1" customWidth="1"/>
    <col min="14399" max="14400" width="11.6640625" style="1" customWidth="1"/>
    <col min="14401" max="14403" width="9" style="1" customWidth="1"/>
    <col min="14404" max="14404" width="16.88671875" style="1" customWidth="1"/>
    <col min="14405" max="14592" width="9.109375" style="1"/>
    <col min="14593" max="14593" width="3.5546875" style="1" bestFit="1" customWidth="1"/>
    <col min="14594" max="14594" width="28" style="1" customWidth="1"/>
    <col min="14595" max="14595" width="17.109375" style="1" customWidth="1"/>
    <col min="14596" max="14596" width="12.88671875" style="1" customWidth="1"/>
    <col min="14597" max="14597" width="16" style="1" customWidth="1"/>
    <col min="14598" max="14598" width="11.44140625" style="1" customWidth="1"/>
    <col min="14599" max="14601" width="9" style="1" bestFit="1" customWidth="1"/>
    <col min="14602" max="14602" width="9" style="1" customWidth="1"/>
    <col min="14603" max="14603" width="9" style="1" bestFit="1" customWidth="1"/>
    <col min="14604" max="14604" width="9" style="1" customWidth="1"/>
    <col min="14605" max="14605" width="9" style="1" bestFit="1" customWidth="1"/>
    <col min="14606" max="14606" width="9" style="1" customWidth="1"/>
    <col min="14607" max="14608" width="9" style="1" bestFit="1" customWidth="1"/>
    <col min="14609" max="14611" width="9" style="1" customWidth="1"/>
    <col min="14612" max="14612" width="9.109375" style="1"/>
    <col min="14613" max="14630" width="9" style="1" customWidth="1"/>
    <col min="14631" max="14631" width="10.21875" style="1" bestFit="1" customWidth="1"/>
    <col min="14632" max="14636" width="9" style="1" customWidth="1"/>
    <col min="14637" max="14637" width="9.5546875" style="1" customWidth="1"/>
    <col min="14638" max="14648" width="9" style="1" customWidth="1"/>
    <col min="14649" max="14649" width="11" style="1" customWidth="1"/>
    <col min="14650" max="14654" width="9" style="1" customWidth="1"/>
    <col min="14655" max="14656" width="11.6640625" style="1" customWidth="1"/>
    <col min="14657" max="14659" width="9" style="1" customWidth="1"/>
    <col min="14660" max="14660" width="16.88671875" style="1" customWidth="1"/>
    <col min="14661" max="14848" width="9.109375" style="1"/>
    <col min="14849" max="14849" width="3.5546875" style="1" bestFit="1" customWidth="1"/>
    <col min="14850" max="14850" width="28" style="1" customWidth="1"/>
    <col min="14851" max="14851" width="17.109375" style="1" customWidth="1"/>
    <col min="14852" max="14852" width="12.88671875" style="1" customWidth="1"/>
    <col min="14853" max="14853" width="16" style="1" customWidth="1"/>
    <col min="14854" max="14854" width="11.44140625" style="1" customWidth="1"/>
    <col min="14855" max="14857" width="9" style="1" bestFit="1" customWidth="1"/>
    <col min="14858" max="14858" width="9" style="1" customWidth="1"/>
    <col min="14859" max="14859" width="9" style="1" bestFit="1" customWidth="1"/>
    <col min="14860" max="14860" width="9" style="1" customWidth="1"/>
    <col min="14861" max="14861" width="9" style="1" bestFit="1" customWidth="1"/>
    <col min="14862" max="14862" width="9" style="1" customWidth="1"/>
    <col min="14863" max="14864" width="9" style="1" bestFit="1" customWidth="1"/>
    <col min="14865" max="14867" width="9" style="1" customWidth="1"/>
    <col min="14868" max="14868" width="9.109375" style="1"/>
    <col min="14869" max="14886" width="9" style="1" customWidth="1"/>
    <col min="14887" max="14887" width="10.21875" style="1" bestFit="1" customWidth="1"/>
    <col min="14888" max="14892" width="9" style="1" customWidth="1"/>
    <col min="14893" max="14893" width="9.5546875" style="1" customWidth="1"/>
    <col min="14894" max="14904" width="9" style="1" customWidth="1"/>
    <col min="14905" max="14905" width="11" style="1" customWidth="1"/>
    <col min="14906" max="14910" width="9" style="1" customWidth="1"/>
    <col min="14911" max="14912" width="11.6640625" style="1" customWidth="1"/>
    <col min="14913" max="14915" width="9" style="1" customWidth="1"/>
    <col min="14916" max="14916" width="16.88671875" style="1" customWidth="1"/>
    <col min="14917" max="15104" width="9.109375" style="1"/>
    <col min="15105" max="15105" width="3.5546875" style="1" bestFit="1" customWidth="1"/>
    <col min="15106" max="15106" width="28" style="1" customWidth="1"/>
    <col min="15107" max="15107" width="17.109375" style="1" customWidth="1"/>
    <col min="15108" max="15108" width="12.88671875" style="1" customWidth="1"/>
    <col min="15109" max="15109" width="16" style="1" customWidth="1"/>
    <col min="15110" max="15110" width="11.44140625" style="1" customWidth="1"/>
    <col min="15111" max="15113" width="9" style="1" bestFit="1" customWidth="1"/>
    <col min="15114" max="15114" width="9" style="1" customWidth="1"/>
    <col min="15115" max="15115" width="9" style="1" bestFit="1" customWidth="1"/>
    <col min="15116" max="15116" width="9" style="1" customWidth="1"/>
    <col min="15117" max="15117" width="9" style="1" bestFit="1" customWidth="1"/>
    <col min="15118" max="15118" width="9" style="1" customWidth="1"/>
    <col min="15119" max="15120" width="9" style="1" bestFit="1" customWidth="1"/>
    <col min="15121" max="15123" width="9" style="1" customWidth="1"/>
    <col min="15124" max="15124" width="9.109375" style="1"/>
    <col min="15125" max="15142" width="9" style="1" customWidth="1"/>
    <col min="15143" max="15143" width="10.21875" style="1" bestFit="1" customWidth="1"/>
    <col min="15144" max="15148" width="9" style="1" customWidth="1"/>
    <col min="15149" max="15149" width="9.5546875" style="1" customWidth="1"/>
    <col min="15150" max="15160" width="9" style="1" customWidth="1"/>
    <col min="15161" max="15161" width="11" style="1" customWidth="1"/>
    <col min="15162" max="15166" width="9" style="1" customWidth="1"/>
    <col min="15167" max="15168" width="11.6640625" style="1" customWidth="1"/>
    <col min="15169" max="15171" width="9" style="1" customWidth="1"/>
    <col min="15172" max="15172" width="16.88671875" style="1" customWidth="1"/>
    <col min="15173" max="15360" width="9.109375" style="1"/>
    <col min="15361" max="15361" width="3.5546875" style="1" bestFit="1" customWidth="1"/>
    <col min="15362" max="15362" width="28" style="1" customWidth="1"/>
    <col min="15363" max="15363" width="17.109375" style="1" customWidth="1"/>
    <col min="15364" max="15364" width="12.88671875" style="1" customWidth="1"/>
    <col min="15365" max="15365" width="16" style="1" customWidth="1"/>
    <col min="15366" max="15366" width="11.44140625" style="1" customWidth="1"/>
    <col min="15367" max="15369" width="9" style="1" bestFit="1" customWidth="1"/>
    <col min="15370" max="15370" width="9" style="1" customWidth="1"/>
    <col min="15371" max="15371" width="9" style="1" bestFit="1" customWidth="1"/>
    <col min="15372" max="15372" width="9" style="1" customWidth="1"/>
    <col min="15373" max="15373" width="9" style="1" bestFit="1" customWidth="1"/>
    <col min="15374" max="15374" width="9" style="1" customWidth="1"/>
    <col min="15375" max="15376" width="9" style="1" bestFit="1" customWidth="1"/>
    <col min="15377" max="15379" width="9" style="1" customWidth="1"/>
    <col min="15380" max="15380" width="9.109375" style="1"/>
    <col min="15381" max="15398" width="9" style="1" customWidth="1"/>
    <col min="15399" max="15399" width="10.21875" style="1" bestFit="1" customWidth="1"/>
    <col min="15400" max="15404" width="9" style="1" customWidth="1"/>
    <col min="15405" max="15405" width="9.5546875" style="1" customWidth="1"/>
    <col min="15406" max="15416" width="9" style="1" customWidth="1"/>
    <col min="15417" max="15417" width="11" style="1" customWidth="1"/>
    <col min="15418" max="15422" width="9" style="1" customWidth="1"/>
    <col min="15423" max="15424" width="11.6640625" style="1" customWidth="1"/>
    <col min="15425" max="15427" width="9" style="1" customWidth="1"/>
    <col min="15428" max="15428" width="16.88671875" style="1" customWidth="1"/>
    <col min="15429" max="15616" width="9.109375" style="1"/>
    <col min="15617" max="15617" width="3.5546875" style="1" bestFit="1" customWidth="1"/>
    <col min="15618" max="15618" width="28" style="1" customWidth="1"/>
    <col min="15619" max="15619" width="17.109375" style="1" customWidth="1"/>
    <col min="15620" max="15620" width="12.88671875" style="1" customWidth="1"/>
    <col min="15621" max="15621" width="16" style="1" customWidth="1"/>
    <col min="15622" max="15622" width="11.44140625" style="1" customWidth="1"/>
    <col min="15623" max="15625" width="9" style="1" bestFit="1" customWidth="1"/>
    <col min="15626" max="15626" width="9" style="1" customWidth="1"/>
    <col min="15627" max="15627" width="9" style="1" bestFit="1" customWidth="1"/>
    <col min="15628" max="15628" width="9" style="1" customWidth="1"/>
    <col min="15629" max="15629" width="9" style="1" bestFit="1" customWidth="1"/>
    <col min="15630" max="15630" width="9" style="1" customWidth="1"/>
    <col min="15631" max="15632" width="9" style="1" bestFit="1" customWidth="1"/>
    <col min="15633" max="15635" width="9" style="1" customWidth="1"/>
    <col min="15636" max="15636" width="9.109375" style="1"/>
    <col min="15637" max="15654" width="9" style="1" customWidth="1"/>
    <col min="15655" max="15655" width="10.21875" style="1" bestFit="1" customWidth="1"/>
    <col min="15656" max="15660" width="9" style="1" customWidth="1"/>
    <col min="15661" max="15661" width="9.5546875" style="1" customWidth="1"/>
    <col min="15662" max="15672" width="9" style="1" customWidth="1"/>
    <col min="15673" max="15673" width="11" style="1" customWidth="1"/>
    <col min="15674" max="15678" width="9" style="1" customWidth="1"/>
    <col min="15679" max="15680" width="11.6640625" style="1" customWidth="1"/>
    <col min="15681" max="15683" width="9" style="1" customWidth="1"/>
    <col min="15684" max="15684" width="16.88671875" style="1" customWidth="1"/>
    <col min="15685" max="15872" width="9.109375" style="1"/>
    <col min="15873" max="15873" width="3.5546875" style="1" bestFit="1" customWidth="1"/>
    <col min="15874" max="15874" width="28" style="1" customWidth="1"/>
    <col min="15875" max="15875" width="17.109375" style="1" customWidth="1"/>
    <col min="15876" max="15876" width="12.88671875" style="1" customWidth="1"/>
    <col min="15877" max="15877" width="16" style="1" customWidth="1"/>
    <col min="15878" max="15878" width="11.44140625" style="1" customWidth="1"/>
    <col min="15879" max="15881" width="9" style="1" bestFit="1" customWidth="1"/>
    <col min="15882" max="15882" width="9" style="1" customWidth="1"/>
    <col min="15883" max="15883" width="9" style="1" bestFit="1" customWidth="1"/>
    <col min="15884" max="15884" width="9" style="1" customWidth="1"/>
    <col min="15885" max="15885" width="9" style="1" bestFit="1" customWidth="1"/>
    <col min="15886" max="15886" width="9" style="1" customWidth="1"/>
    <col min="15887" max="15888" width="9" style="1" bestFit="1" customWidth="1"/>
    <col min="15889" max="15891" width="9" style="1" customWidth="1"/>
    <col min="15892" max="15892" width="9.109375" style="1"/>
    <col min="15893" max="15910" width="9" style="1" customWidth="1"/>
    <col min="15911" max="15911" width="10.21875" style="1" bestFit="1" customWidth="1"/>
    <col min="15912" max="15916" width="9" style="1" customWidth="1"/>
    <col min="15917" max="15917" width="9.5546875" style="1" customWidth="1"/>
    <col min="15918" max="15928" width="9" style="1" customWidth="1"/>
    <col min="15929" max="15929" width="11" style="1" customWidth="1"/>
    <col min="15930" max="15934" width="9" style="1" customWidth="1"/>
    <col min="15935" max="15936" width="11.6640625" style="1" customWidth="1"/>
    <col min="15937" max="15939" width="9" style="1" customWidth="1"/>
    <col min="15940" max="15940" width="16.88671875" style="1" customWidth="1"/>
    <col min="15941" max="16128" width="9.109375" style="1"/>
    <col min="16129" max="16129" width="3.5546875" style="1" bestFit="1" customWidth="1"/>
    <col min="16130" max="16130" width="28" style="1" customWidth="1"/>
    <col min="16131" max="16131" width="17.109375" style="1" customWidth="1"/>
    <col min="16132" max="16132" width="12.88671875" style="1" customWidth="1"/>
    <col min="16133" max="16133" width="16" style="1" customWidth="1"/>
    <col min="16134" max="16134" width="11.44140625" style="1" customWidth="1"/>
    <col min="16135" max="16137" width="9" style="1" bestFit="1" customWidth="1"/>
    <col min="16138" max="16138" width="9" style="1" customWidth="1"/>
    <col min="16139" max="16139" width="9" style="1" bestFit="1" customWidth="1"/>
    <col min="16140" max="16140" width="9" style="1" customWidth="1"/>
    <col min="16141" max="16141" width="9" style="1" bestFit="1" customWidth="1"/>
    <col min="16142" max="16142" width="9" style="1" customWidth="1"/>
    <col min="16143" max="16144" width="9" style="1" bestFit="1" customWidth="1"/>
    <col min="16145" max="16147" width="9" style="1" customWidth="1"/>
    <col min="16148" max="16148" width="9.109375" style="1"/>
    <col min="16149" max="16166" width="9" style="1" customWidth="1"/>
    <col min="16167" max="16167" width="10.21875" style="1" bestFit="1" customWidth="1"/>
    <col min="16168" max="16172" width="9" style="1" customWidth="1"/>
    <col min="16173" max="16173" width="9.5546875" style="1" customWidth="1"/>
    <col min="16174" max="16184" width="9" style="1" customWidth="1"/>
    <col min="16185" max="16185" width="11" style="1" customWidth="1"/>
    <col min="16186" max="16190" width="9" style="1" customWidth="1"/>
    <col min="16191" max="16192" width="11.6640625" style="1" customWidth="1"/>
    <col min="16193" max="16195" width="9" style="1" customWidth="1"/>
    <col min="16196" max="16196" width="16.88671875" style="1" customWidth="1"/>
    <col min="16197" max="16384" width="9.109375" style="1"/>
  </cols>
  <sheetData>
    <row r="1" spans="1:72" s="45" customFormat="1" ht="122.4" thickBot="1" x14ac:dyDescent="0.35">
      <c r="A1" s="45" t="s">
        <v>201</v>
      </c>
      <c r="B1" s="36" t="s">
        <v>0</v>
      </c>
      <c r="C1" s="36"/>
      <c r="D1" s="36"/>
      <c r="E1" s="37"/>
      <c r="F1" s="46" t="s">
        <v>1</v>
      </c>
      <c r="G1" s="46" t="s">
        <v>2</v>
      </c>
      <c r="H1" s="46" t="s">
        <v>3</v>
      </c>
      <c r="I1" s="46" t="s">
        <v>4</v>
      </c>
      <c r="J1" s="46" t="s">
        <v>5</v>
      </c>
      <c r="K1" s="46" t="s">
        <v>6</v>
      </c>
      <c r="L1" s="46" t="s">
        <v>7</v>
      </c>
      <c r="M1" s="46" t="s">
        <v>8</v>
      </c>
      <c r="N1" s="46" t="s">
        <v>9</v>
      </c>
      <c r="O1" s="46" t="s">
        <v>10</v>
      </c>
      <c r="P1" s="46" t="s">
        <v>11</v>
      </c>
      <c r="Q1" s="46" t="s">
        <v>12</v>
      </c>
      <c r="R1" s="46" t="s">
        <v>13</v>
      </c>
      <c r="S1" s="46" t="s">
        <v>14</v>
      </c>
      <c r="T1" s="46" t="s">
        <v>15</v>
      </c>
      <c r="U1" s="46" t="s">
        <v>16</v>
      </c>
      <c r="V1" s="46" t="s">
        <v>17</v>
      </c>
      <c r="W1" s="46" t="s">
        <v>18</v>
      </c>
      <c r="X1" s="46" t="s">
        <v>19</v>
      </c>
      <c r="Y1" s="46" t="s">
        <v>20</v>
      </c>
      <c r="Z1" s="46" t="s">
        <v>21</v>
      </c>
      <c r="AA1" s="46" t="s">
        <v>22</v>
      </c>
      <c r="AB1" s="46" t="s">
        <v>23</v>
      </c>
      <c r="AC1" s="46" t="s">
        <v>24</v>
      </c>
      <c r="AD1" s="46" t="s">
        <v>25</v>
      </c>
      <c r="AE1" s="46" t="s">
        <v>26</v>
      </c>
      <c r="AF1" s="46" t="s">
        <v>27</v>
      </c>
      <c r="AG1" s="46" t="s">
        <v>28</v>
      </c>
      <c r="AH1" s="46" t="s">
        <v>29</v>
      </c>
      <c r="AI1" s="46" t="s">
        <v>30</v>
      </c>
      <c r="AJ1" s="46" t="s">
        <v>31</v>
      </c>
      <c r="AK1" s="46" t="s">
        <v>32</v>
      </c>
      <c r="AL1" s="46" t="s">
        <v>33</v>
      </c>
      <c r="AM1" s="46" t="s">
        <v>34</v>
      </c>
      <c r="AN1" s="46" t="s">
        <v>35</v>
      </c>
      <c r="AO1" s="46" t="s">
        <v>36</v>
      </c>
      <c r="AP1" s="46" t="s">
        <v>37</v>
      </c>
      <c r="AQ1" s="46" t="s">
        <v>38</v>
      </c>
      <c r="AR1" s="46" t="s">
        <v>39</v>
      </c>
      <c r="AS1" s="46" t="s">
        <v>40</v>
      </c>
      <c r="AT1" s="46" t="s">
        <v>41</v>
      </c>
      <c r="AU1" s="46" t="s">
        <v>42</v>
      </c>
      <c r="AV1" s="46" t="s">
        <v>43</v>
      </c>
      <c r="AW1" s="46" t="s">
        <v>44</v>
      </c>
      <c r="AX1" s="46" t="s">
        <v>45</v>
      </c>
      <c r="AY1" s="46" t="s">
        <v>46</v>
      </c>
      <c r="AZ1" s="46" t="s">
        <v>47</v>
      </c>
      <c r="BA1" s="46" t="s">
        <v>48</v>
      </c>
      <c r="BB1" s="46" t="s">
        <v>26</v>
      </c>
      <c r="BC1" s="46" t="s">
        <v>49</v>
      </c>
      <c r="BD1" s="46" t="s">
        <v>50</v>
      </c>
      <c r="BE1" s="46" t="s">
        <v>51</v>
      </c>
      <c r="BF1" s="46" t="s">
        <v>52</v>
      </c>
      <c r="BG1" s="46" t="s">
        <v>53</v>
      </c>
      <c r="BH1" s="46" t="s">
        <v>53</v>
      </c>
      <c r="BI1" s="46" t="s">
        <v>54</v>
      </c>
      <c r="BJ1" s="46" t="s">
        <v>55</v>
      </c>
      <c r="BK1" s="46" t="s">
        <v>56</v>
      </c>
      <c r="BL1" s="46" t="s">
        <v>57</v>
      </c>
      <c r="BM1" s="46" t="s">
        <v>58</v>
      </c>
      <c r="BN1" s="46" t="s">
        <v>59</v>
      </c>
      <c r="BO1" s="46" t="s">
        <v>60</v>
      </c>
      <c r="BP1" s="47"/>
    </row>
    <row r="2" spans="1:72" s="38" customFormat="1" ht="31.8" thickBot="1" x14ac:dyDescent="0.35">
      <c r="B2" s="39" t="s">
        <v>61</v>
      </c>
      <c r="C2" s="40" t="s">
        <v>62</v>
      </c>
      <c r="D2" s="40" t="s">
        <v>63</v>
      </c>
      <c r="E2" s="41" t="s">
        <v>64</v>
      </c>
      <c r="F2" s="42" t="s">
        <v>65</v>
      </c>
      <c r="G2" s="42" t="s">
        <v>66</v>
      </c>
      <c r="H2" s="43">
        <v>130205</v>
      </c>
      <c r="I2" s="43" t="s">
        <v>67</v>
      </c>
      <c r="J2" s="43" t="s">
        <v>68</v>
      </c>
      <c r="K2" s="43" t="s">
        <v>68</v>
      </c>
      <c r="L2" s="43">
        <v>150103</v>
      </c>
      <c r="M2" s="43" t="s">
        <v>69</v>
      </c>
      <c r="N2" s="43">
        <v>150105</v>
      </c>
      <c r="O2" s="43" t="s">
        <v>70</v>
      </c>
      <c r="P2" s="43">
        <v>150107</v>
      </c>
      <c r="Q2" s="43" t="s">
        <v>71</v>
      </c>
      <c r="R2" s="43">
        <v>150202</v>
      </c>
      <c r="S2" s="43">
        <v>150203</v>
      </c>
      <c r="T2" s="43" t="s">
        <v>72</v>
      </c>
      <c r="U2" s="43">
        <v>160107</v>
      </c>
      <c r="V2" s="43">
        <v>160213</v>
      </c>
      <c r="W2" s="43">
        <v>160215</v>
      </c>
      <c r="X2" s="43">
        <v>160216</v>
      </c>
      <c r="Y2" s="43">
        <v>160505</v>
      </c>
      <c r="Z2" s="43">
        <v>160601</v>
      </c>
      <c r="AA2" s="43">
        <v>170404</v>
      </c>
      <c r="AB2" s="43">
        <v>170405</v>
      </c>
      <c r="AC2" s="43">
        <v>170407</v>
      </c>
      <c r="AD2" s="43">
        <v>170107</v>
      </c>
      <c r="AE2" s="43">
        <v>170203</v>
      </c>
      <c r="AF2" s="43">
        <v>170605</v>
      </c>
      <c r="AG2" s="43">
        <v>170904</v>
      </c>
      <c r="AH2" s="43">
        <v>180103</v>
      </c>
      <c r="AI2" s="43">
        <v>191204</v>
      </c>
      <c r="AJ2" s="43" t="s">
        <v>73</v>
      </c>
      <c r="AK2" s="43">
        <v>200102</v>
      </c>
      <c r="AL2" s="43" t="s">
        <v>74</v>
      </c>
      <c r="AM2" s="43">
        <v>200108</v>
      </c>
      <c r="AN2" s="43">
        <v>200108</v>
      </c>
      <c r="AO2" s="43">
        <v>200110</v>
      </c>
      <c r="AP2" s="43">
        <v>200111</v>
      </c>
      <c r="AQ2" s="43">
        <v>200121</v>
      </c>
      <c r="AR2" s="43" t="s">
        <v>75</v>
      </c>
      <c r="AS2" s="43">
        <v>200125</v>
      </c>
      <c r="AT2" s="43">
        <v>200126</v>
      </c>
      <c r="AU2" s="42">
        <v>200127</v>
      </c>
      <c r="AV2" s="43" t="s">
        <v>76</v>
      </c>
      <c r="AW2" s="43">
        <v>200133</v>
      </c>
      <c r="AX2" s="43" t="s">
        <v>77</v>
      </c>
      <c r="AY2" s="43">
        <v>200135</v>
      </c>
      <c r="AZ2" s="43" t="s">
        <v>78</v>
      </c>
      <c r="BA2" s="43" t="s">
        <v>79</v>
      </c>
      <c r="BB2" s="43" t="s">
        <v>80</v>
      </c>
      <c r="BC2" s="43" t="s">
        <v>81</v>
      </c>
      <c r="BD2" s="43">
        <v>200201</v>
      </c>
      <c r="BE2" s="43">
        <v>200203</v>
      </c>
      <c r="BF2" s="43" t="s">
        <v>82</v>
      </c>
      <c r="BG2" s="43" t="s">
        <v>82</v>
      </c>
      <c r="BH2" s="43" t="s">
        <v>82</v>
      </c>
      <c r="BI2" s="43">
        <v>200302</v>
      </c>
      <c r="BJ2" s="43">
        <v>200302</v>
      </c>
      <c r="BK2" s="43">
        <v>200303</v>
      </c>
      <c r="BL2" s="43">
        <v>200303</v>
      </c>
      <c r="BM2" s="43">
        <v>200304</v>
      </c>
      <c r="BN2" s="43">
        <v>200306</v>
      </c>
      <c r="BO2" s="43" t="s">
        <v>83</v>
      </c>
      <c r="BP2" s="44" t="s">
        <v>84</v>
      </c>
    </row>
    <row r="3" spans="1:72" x14ac:dyDescent="0.3">
      <c r="A3" s="2">
        <v>1</v>
      </c>
      <c r="B3" s="4" t="s">
        <v>85</v>
      </c>
      <c r="C3" s="5" t="s">
        <v>86</v>
      </c>
      <c r="D3" s="5">
        <v>309</v>
      </c>
      <c r="E3" s="6" t="s">
        <v>87</v>
      </c>
      <c r="F3" s="7">
        <v>0</v>
      </c>
      <c r="G3" s="7">
        <v>0</v>
      </c>
      <c r="H3" s="7">
        <v>0</v>
      </c>
      <c r="I3" s="7">
        <v>6.1159999999999997</v>
      </c>
      <c r="J3" s="7">
        <v>0</v>
      </c>
      <c r="K3" s="7">
        <v>8.2739999999999991</v>
      </c>
      <c r="L3" s="7">
        <v>0</v>
      </c>
      <c r="M3" s="7">
        <v>0</v>
      </c>
      <c r="N3" s="7">
        <v>0</v>
      </c>
      <c r="O3" s="7">
        <v>0</v>
      </c>
      <c r="P3" s="7">
        <v>12.61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7.964999999999999</v>
      </c>
      <c r="AK3" s="7">
        <v>0</v>
      </c>
      <c r="AL3" s="7">
        <v>0</v>
      </c>
      <c r="AM3" s="7">
        <v>13.055</v>
      </c>
      <c r="AN3" s="7">
        <v>3.44</v>
      </c>
      <c r="AO3" s="7">
        <v>2.83</v>
      </c>
      <c r="AP3" s="7">
        <v>0</v>
      </c>
      <c r="AQ3" s="7">
        <v>0.01</v>
      </c>
      <c r="AR3" s="7">
        <v>0.317</v>
      </c>
      <c r="AS3" s="7">
        <v>1.0999999999999999E-2</v>
      </c>
      <c r="AT3" s="7">
        <v>0</v>
      </c>
      <c r="AU3" s="7">
        <v>0.03</v>
      </c>
      <c r="AV3" s="7">
        <v>0.06</v>
      </c>
      <c r="AW3" s="7">
        <v>0</v>
      </c>
      <c r="AX3" s="7">
        <v>0.01</v>
      </c>
      <c r="AY3" s="7">
        <v>0.56099999999999994</v>
      </c>
      <c r="AZ3" s="7">
        <v>0.63700000000000001</v>
      </c>
      <c r="BA3" s="7">
        <v>0.6100000000000001</v>
      </c>
      <c r="BB3" s="7">
        <v>0</v>
      </c>
      <c r="BC3" s="7">
        <v>0.13999999999999999</v>
      </c>
      <c r="BD3" s="7">
        <v>14.44</v>
      </c>
      <c r="BE3" s="7">
        <v>0</v>
      </c>
      <c r="BF3" s="7">
        <v>0</v>
      </c>
      <c r="BG3" s="7">
        <v>48.468699999999998</v>
      </c>
      <c r="BH3" s="7">
        <v>5.7631999999999994</v>
      </c>
      <c r="BI3" s="7">
        <v>0</v>
      </c>
      <c r="BJ3" s="7">
        <v>0</v>
      </c>
      <c r="BK3" s="7">
        <v>2.2599999999999998</v>
      </c>
      <c r="BL3" s="7">
        <v>0</v>
      </c>
      <c r="BM3" s="7">
        <v>0</v>
      </c>
      <c r="BN3" s="7">
        <v>0</v>
      </c>
      <c r="BO3" s="7">
        <v>2.0819999999999999</v>
      </c>
      <c r="BP3" s="8">
        <v>129.68989999999999</v>
      </c>
      <c r="BR3" s="9"/>
      <c r="BT3" s="10"/>
    </row>
    <row r="4" spans="1:72" x14ac:dyDescent="0.3">
      <c r="A4" s="2">
        <v>2</v>
      </c>
      <c r="B4" s="4" t="s">
        <v>88</v>
      </c>
      <c r="C4" s="5" t="s">
        <v>86</v>
      </c>
      <c r="D4" s="5">
        <v>2506</v>
      </c>
      <c r="E4" s="6" t="s">
        <v>89</v>
      </c>
      <c r="F4" s="7">
        <v>0</v>
      </c>
      <c r="G4" s="7">
        <v>0</v>
      </c>
      <c r="H4" s="7">
        <v>0</v>
      </c>
      <c r="I4" s="7">
        <v>29.385999999999996</v>
      </c>
      <c r="J4" s="7">
        <v>0</v>
      </c>
      <c r="K4" s="7">
        <v>58.958999999999989</v>
      </c>
      <c r="L4" s="7">
        <v>0</v>
      </c>
      <c r="M4" s="7">
        <v>0</v>
      </c>
      <c r="N4" s="7">
        <v>0</v>
      </c>
      <c r="O4" s="7">
        <v>0</v>
      </c>
      <c r="P4" s="7">
        <v>116.9178</v>
      </c>
      <c r="Q4" s="7">
        <v>0</v>
      </c>
      <c r="R4" s="7">
        <v>0</v>
      </c>
      <c r="S4" s="7">
        <v>0</v>
      </c>
      <c r="T4" s="7">
        <v>1.62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59.656999999999996</v>
      </c>
      <c r="AK4" s="7">
        <v>0</v>
      </c>
      <c r="AL4" s="7">
        <v>0</v>
      </c>
      <c r="AM4" s="7">
        <v>108.50200000000001</v>
      </c>
      <c r="AN4" s="7">
        <v>0</v>
      </c>
      <c r="AO4" s="7">
        <v>21.596999999999998</v>
      </c>
      <c r="AP4" s="7">
        <v>0</v>
      </c>
      <c r="AQ4" s="7">
        <v>0</v>
      </c>
      <c r="AR4" s="7">
        <v>1.923</v>
      </c>
      <c r="AS4" s="7">
        <v>0</v>
      </c>
      <c r="AT4" s="7">
        <v>0</v>
      </c>
      <c r="AU4" s="7">
        <v>0</v>
      </c>
      <c r="AV4" s="7">
        <v>6.9000000000000006E-2</v>
      </c>
      <c r="AW4" s="7">
        <v>5.2000000000000005E-2</v>
      </c>
      <c r="AX4" s="7">
        <v>0</v>
      </c>
      <c r="AY4" s="7">
        <v>1.19</v>
      </c>
      <c r="AZ4" s="7">
        <v>2.6809999999999996</v>
      </c>
      <c r="BA4" s="7">
        <v>0</v>
      </c>
      <c r="BB4" s="7">
        <v>0</v>
      </c>
      <c r="BC4" s="7">
        <v>0</v>
      </c>
      <c r="BD4" s="7">
        <v>42.739999999999995</v>
      </c>
      <c r="BE4" s="7">
        <v>0</v>
      </c>
      <c r="BF4" s="7">
        <v>0</v>
      </c>
      <c r="BG4" s="7">
        <v>352.01079999999996</v>
      </c>
      <c r="BH4" s="7">
        <v>39.5398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16.73</v>
      </c>
      <c r="BP4" s="8">
        <v>853.73440000000005</v>
      </c>
      <c r="BR4" s="9"/>
      <c r="BT4" s="10"/>
    </row>
    <row r="5" spans="1:72" ht="15" customHeight="1" x14ac:dyDescent="0.3">
      <c r="A5" s="2">
        <v>3</v>
      </c>
      <c r="B5" s="4" t="s">
        <v>90</v>
      </c>
      <c r="C5" s="5" t="s">
        <v>86</v>
      </c>
      <c r="D5" s="5">
        <v>844</v>
      </c>
      <c r="E5" s="6" t="s">
        <v>87</v>
      </c>
      <c r="F5" s="7">
        <v>0</v>
      </c>
      <c r="G5" s="7">
        <v>0</v>
      </c>
      <c r="H5" s="7">
        <v>0</v>
      </c>
      <c r="I5" s="7">
        <v>19.806999999999999</v>
      </c>
      <c r="J5" s="7">
        <v>0</v>
      </c>
      <c r="K5" s="7">
        <v>25.36</v>
      </c>
      <c r="L5" s="7">
        <v>0</v>
      </c>
      <c r="M5" s="7">
        <v>0</v>
      </c>
      <c r="N5" s="7">
        <v>0</v>
      </c>
      <c r="O5" s="7">
        <v>0</v>
      </c>
      <c r="P5" s="7">
        <v>37.052999999999997</v>
      </c>
      <c r="Q5" s="7">
        <v>0</v>
      </c>
      <c r="R5" s="7">
        <v>0</v>
      </c>
      <c r="S5" s="7">
        <v>0</v>
      </c>
      <c r="T5" s="7">
        <v>0.12</v>
      </c>
      <c r="U5" s="7">
        <v>0</v>
      </c>
      <c r="V5" s="7">
        <v>0</v>
      </c>
      <c r="W5" s="7">
        <v>0</v>
      </c>
      <c r="X5" s="7">
        <v>1.8000000000000002E-2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22.000999999999998</v>
      </c>
      <c r="AK5" s="7">
        <v>0</v>
      </c>
      <c r="AL5" s="7">
        <v>0</v>
      </c>
      <c r="AM5" s="7">
        <v>30.8</v>
      </c>
      <c r="AN5" s="7">
        <v>9.3600000000000012</v>
      </c>
      <c r="AO5" s="7">
        <v>6.7149999999999999</v>
      </c>
      <c r="AP5" s="7">
        <v>0</v>
      </c>
      <c r="AQ5" s="7">
        <v>0.01</v>
      </c>
      <c r="AR5" s="7">
        <v>0.78600000000000003</v>
      </c>
      <c r="AS5" s="7">
        <v>3.5000000000000003E-2</v>
      </c>
      <c r="AT5" s="7">
        <v>0</v>
      </c>
      <c r="AU5" s="7">
        <v>0.17599999999999999</v>
      </c>
      <c r="AV5" s="7">
        <v>3.0000000000000001E-3</v>
      </c>
      <c r="AW5" s="7">
        <v>0.03</v>
      </c>
      <c r="AX5" s="7">
        <v>3.5000000000000003E-2</v>
      </c>
      <c r="AY5" s="7">
        <v>0.41499999999999998</v>
      </c>
      <c r="AZ5" s="7">
        <v>0.57099999999999995</v>
      </c>
      <c r="BA5" s="7">
        <v>0.82000000000000006</v>
      </c>
      <c r="BB5" s="7">
        <v>0</v>
      </c>
      <c r="BC5" s="7">
        <v>0.1</v>
      </c>
      <c r="BD5" s="7">
        <v>15.77</v>
      </c>
      <c r="BE5" s="7">
        <v>0</v>
      </c>
      <c r="BF5" s="7">
        <v>0</v>
      </c>
      <c r="BG5" s="7">
        <v>144.02699999999999</v>
      </c>
      <c r="BH5" s="7">
        <v>17.288599999999999</v>
      </c>
      <c r="BI5" s="7">
        <v>0</v>
      </c>
      <c r="BJ5" s="7">
        <v>0</v>
      </c>
      <c r="BK5" s="7">
        <v>5.57</v>
      </c>
      <c r="BL5" s="7">
        <v>2.5</v>
      </c>
      <c r="BM5" s="7">
        <v>0</v>
      </c>
      <c r="BN5" s="7">
        <v>0</v>
      </c>
      <c r="BO5" s="7">
        <v>8.7780000000000005</v>
      </c>
      <c r="BP5" s="8">
        <v>348.14859999999993</v>
      </c>
      <c r="BR5" s="9"/>
      <c r="BT5" s="10"/>
    </row>
    <row r="6" spans="1:72" x14ac:dyDescent="0.3">
      <c r="A6" s="2">
        <v>4</v>
      </c>
      <c r="B6" s="4" t="s">
        <v>91</v>
      </c>
      <c r="C6" s="5" t="s">
        <v>86</v>
      </c>
      <c r="D6" s="5">
        <v>1389</v>
      </c>
      <c r="E6" s="6" t="s">
        <v>92</v>
      </c>
      <c r="F6" s="7">
        <v>0</v>
      </c>
      <c r="G6" s="7">
        <v>3.4000000000000002E-2</v>
      </c>
      <c r="H6" s="7">
        <v>0</v>
      </c>
      <c r="I6" s="7">
        <v>10.425000000000001</v>
      </c>
      <c r="J6" s="7">
        <v>2.71</v>
      </c>
      <c r="K6" s="7">
        <v>34.620000000000005</v>
      </c>
      <c r="L6" s="7">
        <v>0</v>
      </c>
      <c r="M6" s="7">
        <v>2.56</v>
      </c>
      <c r="N6" s="7">
        <v>0</v>
      </c>
      <c r="O6" s="7">
        <v>0</v>
      </c>
      <c r="P6" s="7">
        <v>62.349999999999994</v>
      </c>
      <c r="Q6" s="7">
        <v>4.0000000000000001E-3</v>
      </c>
      <c r="R6" s="7">
        <v>0</v>
      </c>
      <c r="S6" s="7">
        <v>0</v>
      </c>
      <c r="T6" s="7">
        <v>0.43</v>
      </c>
      <c r="U6" s="7">
        <v>0</v>
      </c>
      <c r="V6" s="7">
        <v>0</v>
      </c>
      <c r="W6" s="7">
        <v>0</v>
      </c>
      <c r="X6" s="7">
        <v>0.11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17.170000000000002</v>
      </c>
      <c r="AH6" s="7">
        <v>0</v>
      </c>
      <c r="AI6" s="7">
        <v>0</v>
      </c>
      <c r="AJ6" s="7">
        <v>40.32</v>
      </c>
      <c r="AK6" s="7">
        <v>0</v>
      </c>
      <c r="AL6" s="7">
        <v>0</v>
      </c>
      <c r="AM6" s="7">
        <v>57.42</v>
      </c>
      <c r="AN6" s="7">
        <v>26.17</v>
      </c>
      <c r="AO6" s="7">
        <v>19.63</v>
      </c>
      <c r="AP6" s="7">
        <v>0</v>
      </c>
      <c r="AQ6" s="7">
        <v>1E-3</v>
      </c>
      <c r="AR6" s="7">
        <v>0</v>
      </c>
      <c r="AS6" s="7">
        <v>0.01</v>
      </c>
      <c r="AT6" s="7">
        <v>0.02</v>
      </c>
      <c r="AU6" s="7">
        <v>0.1</v>
      </c>
      <c r="AV6" s="7">
        <v>0.06</v>
      </c>
      <c r="AW6" s="7">
        <v>6.5000000000000002E-2</v>
      </c>
      <c r="AX6" s="7">
        <v>0</v>
      </c>
      <c r="AY6" s="7">
        <v>0</v>
      </c>
      <c r="AZ6" s="7">
        <v>1E-3</v>
      </c>
      <c r="BA6" s="7">
        <v>28.11</v>
      </c>
      <c r="BB6" s="7">
        <v>0</v>
      </c>
      <c r="BC6" s="7">
        <v>0</v>
      </c>
      <c r="BD6" s="7">
        <v>144.52999999999997</v>
      </c>
      <c r="BE6" s="7">
        <v>0</v>
      </c>
      <c r="BF6" s="7">
        <v>0</v>
      </c>
      <c r="BG6" s="7">
        <v>161.68800000000002</v>
      </c>
      <c r="BH6" s="7">
        <v>14.05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101.53999999999999</v>
      </c>
      <c r="BP6" s="8">
        <v>724.12799999999993</v>
      </c>
      <c r="BR6" s="9"/>
      <c r="BT6" s="10"/>
    </row>
    <row r="7" spans="1:72" ht="15" customHeight="1" x14ac:dyDescent="0.3">
      <c r="A7" s="2">
        <v>5</v>
      </c>
      <c r="B7" s="4" t="s">
        <v>93</v>
      </c>
      <c r="C7" s="5" t="s">
        <v>86</v>
      </c>
      <c r="D7" s="5">
        <v>220</v>
      </c>
      <c r="E7" s="6" t="s">
        <v>87</v>
      </c>
      <c r="F7" s="7">
        <v>0</v>
      </c>
      <c r="G7" s="7">
        <v>0</v>
      </c>
      <c r="H7" s="7">
        <v>0</v>
      </c>
      <c r="I7" s="7">
        <v>5.572000000000001</v>
      </c>
      <c r="J7" s="7">
        <v>0</v>
      </c>
      <c r="K7" s="7">
        <v>10.074999999999999</v>
      </c>
      <c r="L7" s="7">
        <v>0</v>
      </c>
      <c r="M7" s="7">
        <v>0</v>
      </c>
      <c r="N7" s="7">
        <v>0</v>
      </c>
      <c r="O7" s="7">
        <v>0</v>
      </c>
      <c r="P7" s="7">
        <v>10.590999999999998</v>
      </c>
      <c r="Q7" s="7">
        <v>0</v>
      </c>
      <c r="R7" s="7">
        <v>0</v>
      </c>
      <c r="S7" s="7">
        <v>0</v>
      </c>
      <c r="T7" s="7">
        <v>0.04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0.02</v>
      </c>
      <c r="AH7" s="7">
        <v>0</v>
      </c>
      <c r="AI7" s="7">
        <v>0</v>
      </c>
      <c r="AJ7" s="7">
        <v>5.7610000000000001</v>
      </c>
      <c r="AK7" s="7">
        <v>0.04</v>
      </c>
      <c r="AL7" s="7">
        <v>0</v>
      </c>
      <c r="AM7" s="7">
        <v>8.6199999999999992</v>
      </c>
      <c r="AN7" s="7">
        <v>2.5499999999999998</v>
      </c>
      <c r="AO7" s="7">
        <v>1.8760000000000001</v>
      </c>
      <c r="AP7" s="7">
        <v>0</v>
      </c>
      <c r="AQ7" s="7">
        <v>0.01</v>
      </c>
      <c r="AR7" s="7">
        <v>0.66500000000000004</v>
      </c>
      <c r="AS7" s="7">
        <v>0.03</v>
      </c>
      <c r="AT7" s="7">
        <v>0</v>
      </c>
      <c r="AU7" s="7">
        <v>0.30499999999999999</v>
      </c>
      <c r="AV7" s="7">
        <v>0.06</v>
      </c>
      <c r="AW7" s="7">
        <v>0</v>
      </c>
      <c r="AX7" s="7">
        <v>1.4999999999999999E-2</v>
      </c>
      <c r="AY7" s="7">
        <v>0.73699999999999999</v>
      </c>
      <c r="AZ7" s="7">
        <v>0.65500000000000003</v>
      </c>
      <c r="BA7" s="7">
        <v>0.23</v>
      </c>
      <c r="BB7" s="7">
        <v>0</v>
      </c>
      <c r="BC7" s="7">
        <v>7.0000000000000007E-2</v>
      </c>
      <c r="BD7" s="7">
        <v>8.5399999999999991</v>
      </c>
      <c r="BE7" s="7">
        <v>0</v>
      </c>
      <c r="BF7" s="7">
        <v>0</v>
      </c>
      <c r="BG7" s="7">
        <v>33.257599999999996</v>
      </c>
      <c r="BH7" s="7">
        <v>3.1737000000000002</v>
      </c>
      <c r="BI7" s="7">
        <v>0</v>
      </c>
      <c r="BJ7" s="7">
        <v>0</v>
      </c>
      <c r="BK7" s="7">
        <v>0.28000000000000003</v>
      </c>
      <c r="BL7" s="7">
        <v>1.44</v>
      </c>
      <c r="BM7" s="7">
        <v>0</v>
      </c>
      <c r="BN7" s="7">
        <v>0</v>
      </c>
      <c r="BO7" s="7">
        <v>1.0250000000000001</v>
      </c>
      <c r="BP7" s="8">
        <v>95.638299999999987</v>
      </c>
      <c r="BR7" s="9"/>
      <c r="BT7" s="10"/>
    </row>
    <row r="8" spans="1:72" ht="15" customHeight="1" x14ac:dyDescent="0.3">
      <c r="A8" s="2">
        <v>6</v>
      </c>
      <c r="B8" s="4" t="s">
        <v>94</v>
      </c>
      <c r="C8" s="5" t="s">
        <v>86</v>
      </c>
      <c r="D8" s="5">
        <v>1848</v>
      </c>
      <c r="E8" s="6" t="s">
        <v>92</v>
      </c>
      <c r="F8" s="7">
        <v>0</v>
      </c>
      <c r="G8" s="7">
        <v>4.0000000000000001E-3</v>
      </c>
      <c r="H8" s="7">
        <v>0</v>
      </c>
      <c r="I8" s="7">
        <v>42.480000000000004</v>
      </c>
      <c r="J8" s="7">
        <v>4.3</v>
      </c>
      <c r="K8" s="7">
        <v>40.39</v>
      </c>
      <c r="L8" s="7">
        <v>0</v>
      </c>
      <c r="M8" s="7">
        <v>2.6799999999999997</v>
      </c>
      <c r="N8" s="7">
        <v>0</v>
      </c>
      <c r="O8" s="7">
        <v>0</v>
      </c>
      <c r="P8" s="7">
        <v>76.999999999999986</v>
      </c>
      <c r="Q8" s="7">
        <v>2.7E-2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58.57</v>
      </c>
      <c r="AK8" s="7">
        <v>0</v>
      </c>
      <c r="AL8" s="7">
        <v>0</v>
      </c>
      <c r="AM8" s="7">
        <v>89.11999999999999</v>
      </c>
      <c r="AN8" s="7">
        <v>0</v>
      </c>
      <c r="AO8" s="7">
        <v>16.351999999999997</v>
      </c>
      <c r="AP8" s="7">
        <v>0</v>
      </c>
      <c r="AQ8" s="7">
        <v>0</v>
      </c>
      <c r="AR8" s="7">
        <v>8.4000000000000005E-2</v>
      </c>
      <c r="AS8" s="7">
        <v>0</v>
      </c>
      <c r="AT8" s="7">
        <v>0.01</v>
      </c>
      <c r="AU8" s="7">
        <v>4.2999999999999997E-2</v>
      </c>
      <c r="AV8" s="7">
        <v>0.12</v>
      </c>
      <c r="AW8" s="7">
        <v>6.5000000000000002E-2</v>
      </c>
      <c r="AX8" s="7">
        <v>0</v>
      </c>
      <c r="AY8" s="7">
        <v>4.2000000000000003E-2</v>
      </c>
      <c r="AZ8" s="7">
        <v>0.15300000000000002</v>
      </c>
      <c r="BA8" s="7">
        <v>2.57</v>
      </c>
      <c r="BB8" s="7">
        <v>0</v>
      </c>
      <c r="BC8" s="7">
        <v>0</v>
      </c>
      <c r="BD8" s="7">
        <v>76.539999999999992</v>
      </c>
      <c r="BE8" s="7">
        <v>0</v>
      </c>
      <c r="BF8" s="7">
        <v>0</v>
      </c>
      <c r="BG8" s="7">
        <v>264.52499999999998</v>
      </c>
      <c r="BH8" s="7">
        <v>31.59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9.2119999999999997</v>
      </c>
      <c r="BP8" s="8">
        <v>715.87699999999995</v>
      </c>
      <c r="BR8" s="9"/>
      <c r="BT8" s="10"/>
    </row>
    <row r="9" spans="1:72" ht="15" customHeight="1" x14ac:dyDescent="0.3">
      <c r="A9" s="2">
        <v>7</v>
      </c>
      <c r="B9" s="4" t="s">
        <v>95</v>
      </c>
      <c r="C9" s="5" t="s">
        <v>86</v>
      </c>
      <c r="D9" s="5">
        <v>2260</v>
      </c>
      <c r="E9" s="6" t="s">
        <v>89</v>
      </c>
      <c r="F9" s="7">
        <v>0</v>
      </c>
      <c r="G9" s="7">
        <v>0</v>
      </c>
      <c r="H9" s="7">
        <v>0</v>
      </c>
      <c r="I9" s="7">
        <v>30.404</v>
      </c>
      <c r="J9" s="7">
        <v>0</v>
      </c>
      <c r="K9" s="7">
        <v>62.370999999999995</v>
      </c>
      <c r="L9" s="7">
        <v>0</v>
      </c>
      <c r="M9" s="7">
        <v>0</v>
      </c>
      <c r="N9" s="7">
        <v>0</v>
      </c>
      <c r="O9" s="7">
        <v>0</v>
      </c>
      <c r="P9" s="7">
        <v>94.156000000000006</v>
      </c>
      <c r="Q9" s="7">
        <v>0.04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66.635999999999996</v>
      </c>
      <c r="AK9" s="7">
        <v>0</v>
      </c>
      <c r="AL9" s="7">
        <v>0</v>
      </c>
      <c r="AM9" s="7">
        <v>104.42</v>
      </c>
      <c r="AN9" s="7">
        <v>0</v>
      </c>
      <c r="AO9" s="7">
        <v>18.932000000000002</v>
      </c>
      <c r="AP9" s="7">
        <v>0</v>
      </c>
      <c r="AQ9" s="7">
        <v>3.0000000000000001E-3</v>
      </c>
      <c r="AR9" s="7">
        <v>2.1719999999999997</v>
      </c>
      <c r="AS9" s="7">
        <v>0.05</v>
      </c>
      <c r="AT9" s="7">
        <v>0.1</v>
      </c>
      <c r="AU9" s="7">
        <v>0.33</v>
      </c>
      <c r="AV9" s="7">
        <v>6.7000000000000004E-2</v>
      </c>
      <c r="AW9" s="7">
        <v>0.08</v>
      </c>
      <c r="AX9" s="7">
        <v>0</v>
      </c>
      <c r="AY9" s="7">
        <v>1.2230000000000001</v>
      </c>
      <c r="AZ9" s="7">
        <v>1.802</v>
      </c>
      <c r="BA9" s="7">
        <v>49.160000000000004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333.93439999999998</v>
      </c>
      <c r="BH9" s="7">
        <v>28.595200000000002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65.94</v>
      </c>
      <c r="BP9" s="8">
        <v>860.41560000000004</v>
      </c>
      <c r="BR9" s="9"/>
      <c r="BT9" s="10"/>
    </row>
    <row r="10" spans="1:72" ht="15" customHeight="1" x14ac:dyDescent="0.3">
      <c r="A10" s="2">
        <v>8</v>
      </c>
      <c r="B10" s="4" t="s">
        <v>96</v>
      </c>
      <c r="C10" s="5" t="s">
        <v>86</v>
      </c>
      <c r="D10" s="5">
        <v>12250</v>
      </c>
      <c r="E10" s="6"/>
      <c r="F10" s="7">
        <v>0</v>
      </c>
      <c r="G10" s="7">
        <v>0</v>
      </c>
      <c r="H10" s="7">
        <v>0</v>
      </c>
      <c r="I10" s="7">
        <v>197.67</v>
      </c>
      <c r="J10" s="7">
        <v>31.62</v>
      </c>
      <c r="K10" s="7">
        <v>284.19199999999995</v>
      </c>
      <c r="L10" s="7">
        <v>0</v>
      </c>
      <c r="M10" s="7">
        <v>0</v>
      </c>
      <c r="N10" s="7">
        <v>0</v>
      </c>
      <c r="O10" s="7">
        <v>0</v>
      </c>
      <c r="P10" s="7">
        <v>10.16</v>
      </c>
      <c r="Q10" s="7">
        <v>0</v>
      </c>
      <c r="R10" s="7">
        <v>0</v>
      </c>
      <c r="S10" s="7">
        <v>0</v>
      </c>
      <c r="T10" s="7">
        <v>8.44</v>
      </c>
      <c r="U10" s="7">
        <v>0</v>
      </c>
      <c r="V10" s="7">
        <v>0</v>
      </c>
      <c r="W10" s="7">
        <v>0</v>
      </c>
      <c r="X10" s="7">
        <v>0.13100000000000001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436.60999999999996</v>
      </c>
      <c r="AK10" s="7">
        <v>0</v>
      </c>
      <c r="AL10" s="7">
        <v>0</v>
      </c>
      <c r="AM10" s="7">
        <v>839.83999999999992</v>
      </c>
      <c r="AN10" s="7">
        <v>0</v>
      </c>
      <c r="AO10" s="7">
        <v>145.18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0.71099999999999997</v>
      </c>
      <c r="AW10" s="7">
        <v>0</v>
      </c>
      <c r="AX10" s="7">
        <v>0</v>
      </c>
      <c r="AY10" s="7">
        <v>8.4000000000000005E-2</v>
      </c>
      <c r="AZ10" s="7">
        <v>0</v>
      </c>
      <c r="BA10" s="7">
        <v>141.5</v>
      </c>
      <c r="BB10" s="7">
        <v>0</v>
      </c>
      <c r="BC10" s="7">
        <v>5.0000000000000001E-3</v>
      </c>
      <c r="BD10" s="7">
        <v>50.41</v>
      </c>
      <c r="BE10" s="7">
        <v>0</v>
      </c>
      <c r="BF10" s="7">
        <v>0</v>
      </c>
      <c r="BG10" s="7">
        <v>32.21</v>
      </c>
      <c r="BH10" s="7">
        <v>0</v>
      </c>
      <c r="BI10" s="7">
        <v>0</v>
      </c>
      <c r="BJ10" s="7">
        <v>0</v>
      </c>
      <c r="BK10" s="7">
        <v>35.340000000000003</v>
      </c>
      <c r="BL10" s="7">
        <v>75.259999999999991</v>
      </c>
      <c r="BM10" s="7">
        <v>0</v>
      </c>
      <c r="BN10" s="7">
        <v>0</v>
      </c>
      <c r="BO10" s="7">
        <v>149.72</v>
      </c>
      <c r="BP10" s="8">
        <v>2439.0830000000001</v>
      </c>
      <c r="BR10" s="9"/>
      <c r="BT10" s="10"/>
    </row>
    <row r="11" spans="1:72" ht="15" customHeight="1" x14ac:dyDescent="0.3">
      <c r="A11" s="2">
        <v>9</v>
      </c>
      <c r="B11" s="4" t="s">
        <v>97</v>
      </c>
      <c r="C11" s="5" t="s">
        <v>86</v>
      </c>
      <c r="D11" s="5">
        <v>2228</v>
      </c>
      <c r="E11" s="6" t="s">
        <v>92</v>
      </c>
      <c r="F11" s="7">
        <v>0</v>
      </c>
      <c r="G11" s="7">
        <v>0</v>
      </c>
      <c r="H11" s="7">
        <v>0</v>
      </c>
      <c r="I11" s="7">
        <v>56.655999999999992</v>
      </c>
      <c r="J11" s="7">
        <v>4.7300000000000004</v>
      </c>
      <c r="K11" s="7">
        <v>71.180000000000007</v>
      </c>
      <c r="L11" s="7">
        <v>0</v>
      </c>
      <c r="M11" s="7">
        <v>3.03</v>
      </c>
      <c r="N11" s="7">
        <v>0</v>
      </c>
      <c r="O11" s="7">
        <v>0</v>
      </c>
      <c r="P11" s="7">
        <v>114.13</v>
      </c>
      <c r="Q11" s="7">
        <v>0</v>
      </c>
      <c r="R11" s="7">
        <v>0</v>
      </c>
      <c r="S11" s="7">
        <v>0</v>
      </c>
      <c r="T11" s="7">
        <v>0.16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21.16</v>
      </c>
      <c r="AH11" s="7">
        <v>0</v>
      </c>
      <c r="AI11" s="7">
        <v>0</v>
      </c>
      <c r="AJ11" s="7">
        <v>110.36000000000001</v>
      </c>
      <c r="AK11" s="7">
        <v>0</v>
      </c>
      <c r="AL11" s="7">
        <v>0</v>
      </c>
      <c r="AM11" s="7">
        <v>94.170000000000016</v>
      </c>
      <c r="AN11" s="7">
        <v>47.379999999999995</v>
      </c>
      <c r="AO11" s="7">
        <v>22.319999999999997</v>
      </c>
      <c r="AP11" s="7">
        <v>0</v>
      </c>
      <c r="AQ11" s="7">
        <v>0</v>
      </c>
      <c r="AR11" s="7">
        <v>0.74199999999999999</v>
      </c>
      <c r="AS11" s="7">
        <v>7.0000000000000001E-3</v>
      </c>
      <c r="AT11" s="7">
        <v>0</v>
      </c>
      <c r="AU11" s="7">
        <v>0</v>
      </c>
      <c r="AV11" s="7">
        <v>0.23699999999999999</v>
      </c>
      <c r="AW11" s="7">
        <v>0</v>
      </c>
      <c r="AX11" s="7">
        <v>0</v>
      </c>
      <c r="AY11" s="7">
        <v>0.33500000000000002</v>
      </c>
      <c r="AZ11" s="7">
        <v>0.45</v>
      </c>
      <c r="BA11" s="7">
        <v>21.151</v>
      </c>
      <c r="BB11" s="7">
        <v>0</v>
      </c>
      <c r="BC11" s="7">
        <v>0</v>
      </c>
      <c r="BD11" s="7">
        <v>62.300000000000011</v>
      </c>
      <c r="BE11" s="7">
        <v>0</v>
      </c>
      <c r="BF11" s="7">
        <v>0</v>
      </c>
      <c r="BG11" s="7">
        <v>340.57299999999998</v>
      </c>
      <c r="BH11" s="7">
        <v>27.994</v>
      </c>
      <c r="BI11" s="7">
        <v>0</v>
      </c>
      <c r="BJ11" s="7">
        <v>0</v>
      </c>
      <c r="BK11" s="7">
        <v>0.3</v>
      </c>
      <c r="BL11" s="7">
        <v>0</v>
      </c>
      <c r="BM11" s="7">
        <v>0</v>
      </c>
      <c r="BN11" s="7">
        <v>0</v>
      </c>
      <c r="BO11" s="7">
        <v>22</v>
      </c>
      <c r="BP11" s="8">
        <v>1021.365</v>
      </c>
      <c r="BR11" s="9"/>
      <c r="BT11" s="10"/>
    </row>
    <row r="12" spans="1:72" ht="15" customHeight="1" x14ac:dyDescent="0.3">
      <c r="A12" s="2">
        <v>10</v>
      </c>
      <c r="B12" s="4" t="s">
        <v>98</v>
      </c>
      <c r="C12" s="5" t="s">
        <v>86</v>
      </c>
      <c r="D12" s="5">
        <v>837</v>
      </c>
      <c r="E12" s="6" t="s">
        <v>87</v>
      </c>
      <c r="F12" s="7">
        <v>0</v>
      </c>
      <c r="G12" s="7">
        <v>0</v>
      </c>
      <c r="H12" s="7">
        <v>0</v>
      </c>
      <c r="I12" s="7">
        <v>19.789000000000001</v>
      </c>
      <c r="J12" s="7">
        <v>0</v>
      </c>
      <c r="K12" s="7">
        <v>22.291</v>
      </c>
      <c r="L12" s="7">
        <v>0</v>
      </c>
      <c r="M12" s="7">
        <v>0</v>
      </c>
      <c r="N12" s="7">
        <v>0</v>
      </c>
      <c r="O12" s="7">
        <v>0</v>
      </c>
      <c r="P12" s="7">
        <v>41.504999999999995</v>
      </c>
      <c r="Q12" s="7">
        <v>0</v>
      </c>
      <c r="R12" s="7">
        <v>0</v>
      </c>
      <c r="S12" s="7">
        <v>0</v>
      </c>
      <c r="T12" s="7">
        <v>0.13</v>
      </c>
      <c r="U12" s="7">
        <v>0</v>
      </c>
      <c r="V12" s="7">
        <v>0</v>
      </c>
      <c r="W12" s="7">
        <v>0</v>
      </c>
      <c r="X12" s="7">
        <v>0.01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25.728000000000002</v>
      </c>
      <c r="AK12" s="7">
        <v>0.08</v>
      </c>
      <c r="AL12" s="7">
        <v>0</v>
      </c>
      <c r="AM12" s="7">
        <v>28.5</v>
      </c>
      <c r="AN12" s="7">
        <v>9.52</v>
      </c>
      <c r="AO12" s="7">
        <v>6.8380000000000001</v>
      </c>
      <c r="AP12" s="7">
        <v>0</v>
      </c>
      <c r="AQ12" s="7">
        <v>0.01</v>
      </c>
      <c r="AR12" s="7">
        <v>0.875</v>
      </c>
      <c r="AS12" s="7">
        <v>3.4000000000000002E-2</v>
      </c>
      <c r="AT12" s="7">
        <v>0</v>
      </c>
      <c r="AU12" s="7">
        <v>0.03</v>
      </c>
      <c r="AV12" s="7">
        <v>0.13</v>
      </c>
      <c r="AW12" s="7">
        <v>0</v>
      </c>
      <c r="AX12" s="7">
        <v>0.03</v>
      </c>
      <c r="AY12" s="7">
        <v>1.1300000000000001</v>
      </c>
      <c r="AZ12" s="7">
        <v>0.60799999999999998</v>
      </c>
      <c r="BA12" s="7">
        <v>0.29000000000000004</v>
      </c>
      <c r="BB12" s="7">
        <v>0</v>
      </c>
      <c r="BC12" s="7">
        <v>0.03</v>
      </c>
      <c r="BD12" s="7">
        <v>22.259999999999998</v>
      </c>
      <c r="BE12" s="7">
        <v>0</v>
      </c>
      <c r="BF12" s="7">
        <v>0</v>
      </c>
      <c r="BG12" s="7">
        <v>125.4366</v>
      </c>
      <c r="BH12" s="7">
        <v>12.2387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2.7469999999999999</v>
      </c>
      <c r="BP12" s="8">
        <v>320.24029999999999</v>
      </c>
      <c r="BR12" s="9"/>
      <c r="BT12" s="10"/>
    </row>
    <row r="13" spans="1:72" ht="15" customHeight="1" x14ac:dyDescent="0.3">
      <c r="A13" s="2">
        <v>11</v>
      </c>
      <c r="B13" s="4" t="s">
        <v>99</v>
      </c>
      <c r="C13" s="5" t="s">
        <v>86</v>
      </c>
      <c r="D13" s="5">
        <v>1039</v>
      </c>
      <c r="E13" s="6" t="s">
        <v>92</v>
      </c>
      <c r="F13" s="7">
        <v>0</v>
      </c>
      <c r="G13" s="7">
        <v>0</v>
      </c>
      <c r="H13" s="7">
        <v>0</v>
      </c>
      <c r="I13" s="7">
        <v>11.774999999999999</v>
      </c>
      <c r="J13" s="7">
        <v>1.75</v>
      </c>
      <c r="K13" s="7">
        <v>19.929999999999996</v>
      </c>
      <c r="L13" s="7">
        <v>0</v>
      </c>
      <c r="M13" s="7">
        <v>1.2</v>
      </c>
      <c r="N13" s="7">
        <v>0</v>
      </c>
      <c r="O13" s="7">
        <v>0</v>
      </c>
      <c r="P13" s="7">
        <v>36.299999999999997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25.22</v>
      </c>
      <c r="AK13" s="7">
        <v>0</v>
      </c>
      <c r="AL13" s="7">
        <v>0</v>
      </c>
      <c r="AM13" s="7">
        <v>26.419999999999998</v>
      </c>
      <c r="AN13" s="7">
        <v>14.16</v>
      </c>
      <c r="AO13" s="7">
        <v>8.2099999999999991</v>
      </c>
      <c r="AP13" s="7">
        <v>0</v>
      </c>
      <c r="AQ13" s="7">
        <v>1E-3</v>
      </c>
      <c r="AR13" s="7">
        <v>1.0409999999999999</v>
      </c>
      <c r="AS13" s="7">
        <v>0.01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0.27300000000000002</v>
      </c>
      <c r="BA13" s="7">
        <v>9.2799999999999994</v>
      </c>
      <c r="BB13" s="7">
        <v>0</v>
      </c>
      <c r="BC13" s="7">
        <v>0</v>
      </c>
      <c r="BD13" s="7">
        <v>53.31</v>
      </c>
      <c r="BE13" s="7">
        <v>0</v>
      </c>
      <c r="BF13" s="7">
        <v>0</v>
      </c>
      <c r="BG13" s="7">
        <v>148.36000000000001</v>
      </c>
      <c r="BH13" s="7">
        <v>11.15</v>
      </c>
      <c r="BI13" s="7">
        <v>0</v>
      </c>
      <c r="BJ13" s="7">
        <v>0</v>
      </c>
      <c r="BK13" s="7">
        <v>4.26</v>
      </c>
      <c r="BL13" s="7">
        <v>0</v>
      </c>
      <c r="BM13" s="7">
        <v>0</v>
      </c>
      <c r="BN13" s="7">
        <v>0</v>
      </c>
      <c r="BO13" s="7">
        <v>2.2799999999999998</v>
      </c>
      <c r="BP13" s="8">
        <v>374.92999999999995</v>
      </c>
      <c r="BR13" s="9"/>
      <c r="BT13" s="10"/>
    </row>
    <row r="14" spans="1:72" ht="15" customHeight="1" x14ac:dyDescent="0.3">
      <c r="A14" s="2">
        <v>12</v>
      </c>
      <c r="B14" s="4" t="s">
        <v>100</v>
      </c>
      <c r="C14" s="5" t="s">
        <v>86</v>
      </c>
      <c r="D14" s="5">
        <v>1096</v>
      </c>
      <c r="E14" s="6" t="s">
        <v>92</v>
      </c>
      <c r="F14" s="7">
        <v>0</v>
      </c>
      <c r="G14" s="7">
        <v>4.0000000000000001E-3</v>
      </c>
      <c r="H14" s="7">
        <v>0</v>
      </c>
      <c r="I14" s="7">
        <v>72.503999999999991</v>
      </c>
      <c r="J14" s="7">
        <v>3.33</v>
      </c>
      <c r="K14" s="7">
        <v>25.87</v>
      </c>
      <c r="L14" s="7">
        <v>0</v>
      </c>
      <c r="M14" s="7">
        <v>1.7</v>
      </c>
      <c r="N14" s="7">
        <v>0</v>
      </c>
      <c r="O14" s="7">
        <v>0</v>
      </c>
      <c r="P14" s="7">
        <v>67.14</v>
      </c>
      <c r="Q14" s="7">
        <v>0.02</v>
      </c>
      <c r="R14" s="7">
        <v>0</v>
      </c>
      <c r="S14" s="7">
        <v>0</v>
      </c>
      <c r="T14" s="7">
        <v>0.11</v>
      </c>
      <c r="U14" s="7">
        <v>0</v>
      </c>
      <c r="V14" s="7">
        <v>0</v>
      </c>
      <c r="W14" s="7">
        <v>0</v>
      </c>
      <c r="X14" s="7">
        <v>0.04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6.11</v>
      </c>
      <c r="AH14" s="7">
        <v>0</v>
      </c>
      <c r="AI14" s="7">
        <v>0</v>
      </c>
      <c r="AJ14" s="7">
        <v>52.079999999999991</v>
      </c>
      <c r="AK14" s="7">
        <v>0</v>
      </c>
      <c r="AL14" s="7">
        <v>0</v>
      </c>
      <c r="AM14" s="7">
        <v>45.59</v>
      </c>
      <c r="AN14" s="7">
        <v>25.75</v>
      </c>
      <c r="AO14" s="7">
        <v>11.57</v>
      </c>
      <c r="AP14" s="7">
        <v>0</v>
      </c>
      <c r="AQ14" s="7">
        <v>4.0000000000000001E-3</v>
      </c>
      <c r="AR14" s="7">
        <v>0.376</v>
      </c>
      <c r="AS14" s="7">
        <v>1.4999999999999999E-2</v>
      </c>
      <c r="AT14" s="7">
        <v>0.01</v>
      </c>
      <c r="AU14" s="7">
        <v>8.0000000000000002E-3</v>
      </c>
      <c r="AV14" s="7">
        <v>6.2E-2</v>
      </c>
      <c r="AW14" s="7">
        <v>5.0000000000000001E-3</v>
      </c>
      <c r="AX14" s="7">
        <v>0</v>
      </c>
      <c r="AY14" s="7">
        <v>0.19400000000000001</v>
      </c>
      <c r="AZ14" s="7">
        <v>0.34300000000000003</v>
      </c>
      <c r="BA14" s="7">
        <v>13.7</v>
      </c>
      <c r="BB14" s="7">
        <v>0</v>
      </c>
      <c r="BC14" s="7">
        <v>0</v>
      </c>
      <c r="BD14" s="7">
        <v>124.49000000000001</v>
      </c>
      <c r="BE14" s="7">
        <v>0</v>
      </c>
      <c r="BF14" s="7">
        <v>0</v>
      </c>
      <c r="BG14" s="7">
        <v>267.05</v>
      </c>
      <c r="BH14" s="7">
        <v>22.36</v>
      </c>
      <c r="BI14" s="7">
        <v>0</v>
      </c>
      <c r="BJ14" s="7">
        <v>0</v>
      </c>
      <c r="BK14" s="7">
        <v>21.14</v>
      </c>
      <c r="BL14" s="7">
        <v>10.14</v>
      </c>
      <c r="BM14" s="7">
        <v>0</v>
      </c>
      <c r="BN14" s="7">
        <v>0</v>
      </c>
      <c r="BO14" s="7">
        <v>17.29</v>
      </c>
      <c r="BP14" s="8">
        <v>789.005</v>
      </c>
      <c r="BR14" s="9"/>
      <c r="BT14" s="10"/>
    </row>
    <row r="15" spans="1:72" ht="15" customHeight="1" x14ac:dyDescent="0.3">
      <c r="A15" s="2">
        <v>13</v>
      </c>
      <c r="B15" s="4" t="s">
        <v>101</v>
      </c>
      <c r="C15" s="5" t="s">
        <v>86</v>
      </c>
      <c r="D15" s="5">
        <v>766</v>
      </c>
      <c r="E15" s="6" t="s">
        <v>89</v>
      </c>
      <c r="F15" s="7">
        <v>0</v>
      </c>
      <c r="G15" s="7">
        <v>0</v>
      </c>
      <c r="H15" s="7">
        <v>0</v>
      </c>
      <c r="I15" s="7">
        <v>32.305999999999997</v>
      </c>
      <c r="J15" s="7">
        <v>0</v>
      </c>
      <c r="K15" s="7">
        <v>34.843000000000004</v>
      </c>
      <c r="L15" s="7">
        <v>0</v>
      </c>
      <c r="M15" s="7">
        <v>0</v>
      </c>
      <c r="N15" s="7">
        <v>0</v>
      </c>
      <c r="O15" s="7">
        <v>0</v>
      </c>
      <c r="P15" s="7">
        <v>78.55</v>
      </c>
      <c r="Q15" s="7">
        <v>0.01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32.018999999999998</v>
      </c>
      <c r="AK15" s="7">
        <v>0</v>
      </c>
      <c r="AL15" s="7">
        <v>0</v>
      </c>
      <c r="AM15" s="7">
        <v>94.034999999999997</v>
      </c>
      <c r="AN15" s="7">
        <v>0</v>
      </c>
      <c r="AO15" s="7">
        <v>12.169</v>
      </c>
      <c r="AP15" s="7">
        <v>0</v>
      </c>
      <c r="AQ15" s="7">
        <v>2E-3</v>
      </c>
      <c r="AR15" s="7">
        <v>0.91</v>
      </c>
      <c r="AS15" s="7">
        <v>0.05</v>
      </c>
      <c r="AT15" s="7">
        <v>0</v>
      </c>
      <c r="AU15" s="7">
        <v>0.14000000000000001</v>
      </c>
      <c r="AV15" s="7">
        <v>1.0999999999999999E-2</v>
      </c>
      <c r="AW15" s="7">
        <v>0.14000000000000001</v>
      </c>
      <c r="AX15" s="7">
        <v>0</v>
      </c>
      <c r="AY15" s="7">
        <v>0.29200000000000004</v>
      </c>
      <c r="AZ15" s="7">
        <v>1.5190000000000001</v>
      </c>
      <c r="BA15" s="7">
        <v>0</v>
      </c>
      <c r="BB15" s="7">
        <v>0</v>
      </c>
      <c r="BC15" s="7">
        <v>0</v>
      </c>
      <c r="BD15" s="7">
        <v>30.859999999999992</v>
      </c>
      <c r="BE15" s="7">
        <v>0</v>
      </c>
      <c r="BF15" s="7">
        <v>0</v>
      </c>
      <c r="BG15" s="7">
        <v>103.35819999999998</v>
      </c>
      <c r="BH15" s="7">
        <v>11.810199999999998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3.3760000000000003</v>
      </c>
      <c r="BP15" s="8">
        <v>436.40039999999999</v>
      </c>
      <c r="BR15" s="9"/>
      <c r="BT15" s="10"/>
    </row>
    <row r="16" spans="1:72" ht="15" customHeight="1" x14ac:dyDescent="0.3">
      <c r="A16" s="2">
        <v>14</v>
      </c>
      <c r="B16" s="4" t="s">
        <v>102</v>
      </c>
      <c r="C16" s="5" t="s">
        <v>86</v>
      </c>
      <c r="D16" s="5">
        <v>223</v>
      </c>
      <c r="E16" s="6" t="s">
        <v>89</v>
      </c>
      <c r="F16" s="7">
        <v>0</v>
      </c>
      <c r="G16" s="7">
        <v>0</v>
      </c>
      <c r="H16" s="7">
        <v>0</v>
      </c>
      <c r="I16" s="7">
        <v>1.2430000000000001</v>
      </c>
      <c r="J16" s="7">
        <v>0</v>
      </c>
      <c r="K16" s="7">
        <v>4.51</v>
      </c>
      <c r="L16" s="7">
        <v>0</v>
      </c>
      <c r="M16" s="7">
        <v>0</v>
      </c>
      <c r="N16" s="7">
        <v>0</v>
      </c>
      <c r="O16" s="7">
        <v>0</v>
      </c>
      <c r="P16" s="7">
        <v>9.4640000000000004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0.57999999999999996</v>
      </c>
      <c r="AH16" s="7">
        <v>0</v>
      </c>
      <c r="AI16" s="7">
        <v>0</v>
      </c>
      <c r="AJ16" s="7">
        <v>5.38</v>
      </c>
      <c r="AK16" s="7">
        <v>0</v>
      </c>
      <c r="AL16" s="7">
        <v>0</v>
      </c>
      <c r="AM16" s="7">
        <v>10.365999999999998</v>
      </c>
      <c r="AN16" s="7">
        <v>0</v>
      </c>
      <c r="AO16" s="7">
        <v>1.27</v>
      </c>
      <c r="AP16" s="7">
        <v>0</v>
      </c>
      <c r="AQ16" s="7">
        <v>0</v>
      </c>
      <c r="AR16" s="7">
        <v>0.26300000000000001</v>
      </c>
      <c r="AS16" s="7">
        <v>0</v>
      </c>
      <c r="AT16" s="7">
        <v>0</v>
      </c>
      <c r="AU16" s="7">
        <v>0</v>
      </c>
      <c r="AV16" s="7">
        <v>8.0000000000000002E-3</v>
      </c>
      <c r="AW16" s="7">
        <v>0.02</v>
      </c>
      <c r="AX16" s="7">
        <v>0</v>
      </c>
      <c r="AY16" s="7">
        <v>0.14100000000000001</v>
      </c>
      <c r="AZ16" s="7">
        <v>0.52899999999999991</v>
      </c>
      <c r="BA16" s="7">
        <v>0</v>
      </c>
      <c r="BB16" s="7">
        <v>0</v>
      </c>
      <c r="BC16" s="7">
        <v>0</v>
      </c>
      <c r="BD16" s="7">
        <v>12.859999999999998</v>
      </c>
      <c r="BE16" s="7">
        <v>0</v>
      </c>
      <c r="BF16" s="7">
        <v>0</v>
      </c>
      <c r="BG16" s="7">
        <v>29.526829999999997</v>
      </c>
      <c r="BH16" s="7">
        <v>3.4552999999999998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4.7</v>
      </c>
      <c r="BP16" s="8">
        <v>84.316130000000001</v>
      </c>
      <c r="BR16" s="9"/>
      <c r="BT16" s="10"/>
    </row>
    <row r="17" spans="1:72" ht="15" customHeight="1" x14ac:dyDescent="0.3">
      <c r="A17" s="2">
        <v>15</v>
      </c>
      <c r="B17" s="4" t="s">
        <v>103</v>
      </c>
      <c r="C17" s="5" t="s">
        <v>86</v>
      </c>
      <c r="D17" s="5">
        <v>4283</v>
      </c>
      <c r="E17" s="6" t="s">
        <v>92</v>
      </c>
      <c r="F17" s="7">
        <v>0</v>
      </c>
      <c r="G17" s="7">
        <v>0.13</v>
      </c>
      <c r="H17" s="7">
        <v>0</v>
      </c>
      <c r="I17" s="7">
        <v>84.646000000000015</v>
      </c>
      <c r="J17" s="7">
        <v>7.4</v>
      </c>
      <c r="K17" s="7">
        <v>118.73999999999998</v>
      </c>
      <c r="L17" s="7">
        <v>0</v>
      </c>
      <c r="M17" s="7">
        <v>6.42</v>
      </c>
      <c r="N17" s="7">
        <v>0</v>
      </c>
      <c r="O17" s="7">
        <v>0</v>
      </c>
      <c r="P17" s="7">
        <v>174.03999999999996</v>
      </c>
      <c r="Q17" s="7">
        <v>0.02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0.05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125.47999999999998</v>
      </c>
      <c r="AK17" s="7">
        <v>0</v>
      </c>
      <c r="AL17" s="7">
        <v>0</v>
      </c>
      <c r="AM17" s="7">
        <v>284.12</v>
      </c>
      <c r="AN17" s="7">
        <v>0</v>
      </c>
      <c r="AO17" s="7">
        <v>49.278999999999996</v>
      </c>
      <c r="AP17" s="7">
        <v>0</v>
      </c>
      <c r="AQ17" s="7">
        <v>0</v>
      </c>
      <c r="AR17" s="7">
        <v>3.0710000000000002</v>
      </c>
      <c r="AS17" s="7">
        <v>0</v>
      </c>
      <c r="AT17" s="7">
        <v>0</v>
      </c>
      <c r="AU17" s="7">
        <v>0.52</v>
      </c>
      <c r="AV17" s="7">
        <v>0.155</v>
      </c>
      <c r="AW17" s="7">
        <v>0</v>
      </c>
      <c r="AX17" s="7">
        <v>0</v>
      </c>
      <c r="AY17" s="7">
        <v>1.677</v>
      </c>
      <c r="AZ17" s="7">
        <v>4.7439999999999998</v>
      </c>
      <c r="BA17" s="7">
        <v>0</v>
      </c>
      <c r="BB17" s="7">
        <v>0</v>
      </c>
      <c r="BC17" s="7">
        <v>0</v>
      </c>
      <c r="BD17" s="7">
        <v>239.99999999999997</v>
      </c>
      <c r="BE17" s="7">
        <v>0</v>
      </c>
      <c r="BF17" s="7">
        <v>0</v>
      </c>
      <c r="BG17" s="7">
        <v>446.36500000000001</v>
      </c>
      <c r="BH17" s="7">
        <v>35.979999999999997</v>
      </c>
      <c r="BI17" s="7">
        <v>0</v>
      </c>
      <c r="BJ17" s="7">
        <v>0</v>
      </c>
      <c r="BK17" s="7">
        <v>8.5399999999999991</v>
      </c>
      <c r="BL17" s="7">
        <v>1.58</v>
      </c>
      <c r="BM17" s="7">
        <v>0</v>
      </c>
      <c r="BN17" s="7">
        <v>0</v>
      </c>
      <c r="BO17" s="7">
        <v>26.34</v>
      </c>
      <c r="BP17" s="8">
        <v>1619.2969999999998</v>
      </c>
      <c r="BR17" s="9"/>
      <c r="BT17" s="10"/>
    </row>
    <row r="18" spans="1:72" ht="15" customHeight="1" x14ac:dyDescent="0.3">
      <c r="A18" s="2">
        <v>16</v>
      </c>
      <c r="B18" s="4" t="s">
        <v>104</v>
      </c>
      <c r="C18" s="5" t="s">
        <v>86</v>
      </c>
      <c r="D18" s="5">
        <v>86</v>
      </c>
      <c r="E18" s="6" t="s">
        <v>89</v>
      </c>
      <c r="F18" s="7">
        <v>0</v>
      </c>
      <c r="G18" s="7">
        <v>0</v>
      </c>
      <c r="H18" s="7">
        <v>0</v>
      </c>
      <c r="I18" s="7">
        <v>1.4020000000000001</v>
      </c>
      <c r="J18" s="7">
        <v>0</v>
      </c>
      <c r="K18" s="7">
        <v>2.6780000000000004</v>
      </c>
      <c r="L18" s="7">
        <v>0</v>
      </c>
      <c r="M18" s="7">
        <v>0</v>
      </c>
      <c r="N18" s="7">
        <v>0</v>
      </c>
      <c r="O18" s="7">
        <v>0</v>
      </c>
      <c r="P18" s="7">
        <v>3.1070000000000002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2.714</v>
      </c>
      <c r="AK18" s="7">
        <v>0</v>
      </c>
      <c r="AL18" s="7">
        <v>0</v>
      </c>
      <c r="AM18" s="7">
        <v>5.1790000000000003</v>
      </c>
      <c r="AN18" s="7">
        <v>0</v>
      </c>
      <c r="AO18" s="7">
        <v>0.69400000000000006</v>
      </c>
      <c r="AP18" s="7">
        <v>0</v>
      </c>
      <c r="AQ18" s="7">
        <v>0</v>
      </c>
      <c r="AR18" s="7">
        <v>9.4E-2</v>
      </c>
      <c r="AS18" s="7">
        <v>0</v>
      </c>
      <c r="AT18" s="7">
        <v>0</v>
      </c>
      <c r="AU18" s="7">
        <v>0</v>
      </c>
      <c r="AV18" s="7">
        <v>0</v>
      </c>
      <c r="AW18" s="7">
        <v>0.02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5.0600000000000005</v>
      </c>
      <c r="BE18" s="7">
        <v>0</v>
      </c>
      <c r="BF18" s="7">
        <v>0</v>
      </c>
      <c r="BG18" s="7">
        <v>12.515130000000001</v>
      </c>
      <c r="BH18" s="7">
        <v>1.1520999999999999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0.49</v>
      </c>
      <c r="BP18" s="8">
        <v>35.105229999999999</v>
      </c>
      <c r="BR18" s="9"/>
      <c r="BT18" s="10"/>
    </row>
    <row r="19" spans="1:72" ht="15" customHeight="1" x14ac:dyDescent="0.3">
      <c r="A19" s="2">
        <v>17</v>
      </c>
      <c r="B19" s="4" t="s">
        <v>105</v>
      </c>
      <c r="C19" s="5" t="s">
        <v>86</v>
      </c>
      <c r="D19" s="5">
        <v>748</v>
      </c>
      <c r="E19" s="6" t="s">
        <v>92</v>
      </c>
      <c r="F19" s="7">
        <v>0</v>
      </c>
      <c r="G19" s="7">
        <v>0</v>
      </c>
      <c r="H19" s="7">
        <v>0</v>
      </c>
      <c r="I19" s="7">
        <v>6.9949999999999992</v>
      </c>
      <c r="J19" s="7">
        <v>1.45</v>
      </c>
      <c r="K19" s="7">
        <v>16.72</v>
      </c>
      <c r="L19" s="7">
        <v>0</v>
      </c>
      <c r="M19" s="7">
        <v>0.98</v>
      </c>
      <c r="N19" s="7">
        <v>0</v>
      </c>
      <c r="O19" s="7">
        <v>0</v>
      </c>
      <c r="P19" s="7">
        <v>27.74</v>
      </c>
      <c r="Q19" s="7">
        <v>0</v>
      </c>
      <c r="R19" s="7">
        <v>0</v>
      </c>
      <c r="S19" s="7">
        <v>0</v>
      </c>
      <c r="T19" s="7">
        <v>2.9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0.02</v>
      </c>
      <c r="AH19" s="7">
        <v>0</v>
      </c>
      <c r="AI19" s="7">
        <v>0</v>
      </c>
      <c r="AJ19" s="7">
        <v>21.739999999999995</v>
      </c>
      <c r="AK19" s="7">
        <v>0</v>
      </c>
      <c r="AL19" s="7">
        <v>0</v>
      </c>
      <c r="AM19" s="7">
        <v>35.169999999999995</v>
      </c>
      <c r="AN19" s="7">
        <v>0</v>
      </c>
      <c r="AO19" s="7">
        <v>6.6999999999999993</v>
      </c>
      <c r="AP19" s="7">
        <v>0</v>
      </c>
      <c r="AQ19" s="7">
        <v>0</v>
      </c>
      <c r="AR19" s="7">
        <v>0.15</v>
      </c>
      <c r="AS19" s="7">
        <v>0.02</v>
      </c>
      <c r="AT19" s="7">
        <v>0</v>
      </c>
      <c r="AU19" s="7">
        <v>0</v>
      </c>
      <c r="AV19" s="7">
        <v>0</v>
      </c>
      <c r="AW19" s="7">
        <v>0.04</v>
      </c>
      <c r="AX19" s="7">
        <v>0</v>
      </c>
      <c r="AY19" s="7">
        <v>0.12</v>
      </c>
      <c r="AZ19" s="7">
        <v>0.09</v>
      </c>
      <c r="BA19" s="7">
        <v>3.8</v>
      </c>
      <c r="BB19" s="7">
        <v>0</v>
      </c>
      <c r="BC19" s="7">
        <v>0</v>
      </c>
      <c r="BD19" s="7">
        <v>63.52</v>
      </c>
      <c r="BE19" s="7">
        <v>0</v>
      </c>
      <c r="BF19" s="7">
        <v>0</v>
      </c>
      <c r="BG19" s="7">
        <v>98.328000000000003</v>
      </c>
      <c r="BH19" s="7">
        <v>9.9700000000000006</v>
      </c>
      <c r="BI19" s="7">
        <v>0</v>
      </c>
      <c r="BJ19" s="7">
        <v>0</v>
      </c>
      <c r="BK19" s="7">
        <v>1.56</v>
      </c>
      <c r="BL19" s="7">
        <v>1.75</v>
      </c>
      <c r="BM19" s="7">
        <v>0</v>
      </c>
      <c r="BN19" s="7">
        <v>0</v>
      </c>
      <c r="BO19" s="7">
        <v>5.2700000000000005</v>
      </c>
      <c r="BP19" s="8">
        <v>305.03300000000002</v>
      </c>
      <c r="BR19" s="9"/>
      <c r="BT19" s="10"/>
    </row>
    <row r="20" spans="1:72" ht="15" customHeight="1" x14ac:dyDescent="0.3">
      <c r="A20" s="2">
        <v>18</v>
      </c>
      <c r="B20" s="4" t="s">
        <v>106</v>
      </c>
      <c r="C20" s="5" t="s">
        <v>86</v>
      </c>
      <c r="D20" s="5">
        <v>7611</v>
      </c>
      <c r="E20" s="6" t="s">
        <v>92</v>
      </c>
      <c r="F20" s="7">
        <v>0</v>
      </c>
      <c r="G20" s="7">
        <v>6.5000000000000002E-2</v>
      </c>
      <c r="H20" s="7">
        <v>0</v>
      </c>
      <c r="I20" s="7">
        <v>74.311999999999998</v>
      </c>
      <c r="J20" s="7">
        <v>12.96</v>
      </c>
      <c r="K20" s="7">
        <v>140.19</v>
      </c>
      <c r="L20" s="7">
        <v>0</v>
      </c>
      <c r="M20" s="7">
        <v>9.24</v>
      </c>
      <c r="N20" s="7">
        <v>0</v>
      </c>
      <c r="O20" s="7">
        <v>0</v>
      </c>
      <c r="P20" s="7">
        <v>304.61</v>
      </c>
      <c r="Q20" s="7">
        <v>0.186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8.7999999999999995E-2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193.672</v>
      </c>
      <c r="AK20" s="7">
        <v>4.29</v>
      </c>
      <c r="AL20" s="7">
        <v>0</v>
      </c>
      <c r="AM20" s="7">
        <v>447.16999999999996</v>
      </c>
      <c r="AN20" s="7">
        <v>0</v>
      </c>
      <c r="AO20" s="7">
        <v>76.72999999999999</v>
      </c>
      <c r="AP20" s="7">
        <v>0</v>
      </c>
      <c r="AQ20" s="7">
        <v>0.192</v>
      </c>
      <c r="AR20" s="7">
        <v>1.742</v>
      </c>
      <c r="AS20" s="7">
        <v>0.45100000000000001</v>
      </c>
      <c r="AT20" s="7">
        <v>0.61199999999999999</v>
      </c>
      <c r="AU20" s="7">
        <v>1.2720000000000002</v>
      </c>
      <c r="AV20" s="7">
        <v>1.349</v>
      </c>
      <c r="AW20" s="7">
        <v>0.70800000000000007</v>
      </c>
      <c r="AX20" s="7">
        <v>0</v>
      </c>
      <c r="AY20" s="7">
        <v>0.72499999999999998</v>
      </c>
      <c r="AZ20" s="7">
        <v>1.1579999999999999</v>
      </c>
      <c r="BA20" s="7">
        <v>123.77999999999999</v>
      </c>
      <c r="BB20" s="7">
        <v>0</v>
      </c>
      <c r="BC20" s="7">
        <v>0</v>
      </c>
      <c r="BD20" s="7">
        <v>363.95000000000005</v>
      </c>
      <c r="BE20" s="7">
        <v>0</v>
      </c>
      <c r="BF20" s="7">
        <v>0</v>
      </c>
      <c r="BG20" s="7">
        <v>979.52200000000005</v>
      </c>
      <c r="BH20" s="7">
        <v>79.260000000000005</v>
      </c>
      <c r="BI20" s="7">
        <v>0</v>
      </c>
      <c r="BJ20" s="7">
        <v>0</v>
      </c>
      <c r="BK20" s="7">
        <v>8.32</v>
      </c>
      <c r="BL20" s="7">
        <v>0</v>
      </c>
      <c r="BM20" s="7">
        <v>0</v>
      </c>
      <c r="BN20" s="7">
        <v>0</v>
      </c>
      <c r="BO20" s="7">
        <v>178.20000000000002</v>
      </c>
      <c r="BP20" s="8">
        <v>3004.7539999999999</v>
      </c>
      <c r="BR20" s="9"/>
      <c r="BT20" s="10"/>
    </row>
    <row r="21" spans="1:72" ht="15" customHeight="1" x14ac:dyDescent="0.3">
      <c r="A21" s="2">
        <v>19</v>
      </c>
      <c r="B21" s="4" t="s">
        <v>107</v>
      </c>
      <c r="C21" s="5" t="s">
        <v>86</v>
      </c>
      <c r="D21" s="5">
        <v>394</v>
      </c>
      <c r="E21" s="6" t="s">
        <v>89</v>
      </c>
      <c r="F21" s="7">
        <v>0</v>
      </c>
      <c r="G21" s="7">
        <v>0</v>
      </c>
      <c r="H21" s="7">
        <v>0</v>
      </c>
      <c r="I21" s="7">
        <v>3.2600000000000002</v>
      </c>
      <c r="J21" s="7">
        <v>0</v>
      </c>
      <c r="K21" s="7">
        <v>11.374000000000001</v>
      </c>
      <c r="L21" s="7">
        <v>0</v>
      </c>
      <c r="M21" s="7">
        <v>0</v>
      </c>
      <c r="N21" s="7">
        <v>0</v>
      </c>
      <c r="O21" s="7">
        <v>0</v>
      </c>
      <c r="P21" s="7">
        <v>24.285999999999998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14.643000000000001</v>
      </c>
      <c r="AK21" s="7">
        <v>0</v>
      </c>
      <c r="AL21" s="7">
        <v>0</v>
      </c>
      <c r="AM21" s="7">
        <v>12.097000000000001</v>
      </c>
      <c r="AN21" s="7">
        <v>0</v>
      </c>
      <c r="AO21" s="7">
        <v>2.2150000000000003</v>
      </c>
      <c r="AP21" s="7">
        <v>0</v>
      </c>
      <c r="AQ21" s="7">
        <v>0</v>
      </c>
      <c r="AR21" s="7">
        <v>0.12</v>
      </c>
      <c r="AS21" s="7">
        <v>0</v>
      </c>
      <c r="AT21" s="7">
        <v>0</v>
      </c>
      <c r="AU21" s="7">
        <v>0</v>
      </c>
      <c r="AV21" s="7">
        <v>8.0000000000000002E-3</v>
      </c>
      <c r="AW21" s="7">
        <v>0.02</v>
      </c>
      <c r="AX21" s="7">
        <v>0</v>
      </c>
      <c r="AY21" s="7">
        <v>0.06</v>
      </c>
      <c r="AZ21" s="7">
        <v>9.7000000000000003E-2</v>
      </c>
      <c r="BA21" s="7">
        <v>0</v>
      </c>
      <c r="BB21" s="7">
        <v>0</v>
      </c>
      <c r="BC21" s="7">
        <v>0</v>
      </c>
      <c r="BD21" s="7">
        <v>14.629999999999999</v>
      </c>
      <c r="BE21" s="7">
        <v>0</v>
      </c>
      <c r="BF21" s="7">
        <v>0</v>
      </c>
      <c r="BG21" s="7">
        <v>41.447900000000004</v>
      </c>
      <c r="BH21" s="7">
        <v>4.7489999999999997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0.65700000000000003</v>
      </c>
      <c r="BP21" s="8">
        <v>129.66390000000001</v>
      </c>
      <c r="BR21" s="9"/>
      <c r="BT21" s="10"/>
    </row>
    <row r="22" spans="1:72" ht="15" customHeight="1" x14ac:dyDescent="0.3">
      <c r="A22" s="2">
        <v>20</v>
      </c>
      <c r="B22" s="4" t="s">
        <v>108</v>
      </c>
      <c r="C22" s="5" t="s">
        <v>86</v>
      </c>
      <c r="D22" s="5">
        <v>1061</v>
      </c>
      <c r="E22" s="6" t="s">
        <v>92</v>
      </c>
      <c r="F22" s="7">
        <v>0</v>
      </c>
      <c r="G22" s="7">
        <v>0</v>
      </c>
      <c r="H22" s="7">
        <v>0</v>
      </c>
      <c r="I22" s="7">
        <v>9.8060000000000009</v>
      </c>
      <c r="J22" s="7">
        <v>2.1800000000000002</v>
      </c>
      <c r="K22" s="7">
        <v>26.61</v>
      </c>
      <c r="L22" s="7">
        <v>0</v>
      </c>
      <c r="M22" s="7">
        <v>1.31</v>
      </c>
      <c r="N22" s="7">
        <v>0</v>
      </c>
      <c r="O22" s="7">
        <v>0</v>
      </c>
      <c r="P22" s="7">
        <v>52.269999999999989</v>
      </c>
      <c r="Q22" s="7">
        <v>1.4E-2</v>
      </c>
      <c r="R22" s="7">
        <v>0</v>
      </c>
      <c r="S22" s="7">
        <v>0</v>
      </c>
      <c r="T22" s="7">
        <v>0.09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5.16</v>
      </c>
      <c r="AH22" s="7">
        <v>0</v>
      </c>
      <c r="AI22" s="7">
        <v>0</v>
      </c>
      <c r="AJ22" s="7">
        <v>36.93</v>
      </c>
      <c r="AK22" s="7">
        <v>0</v>
      </c>
      <c r="AL22" s="7">
        <v>0</v>
      </c>
      <c r="AM22" s="7">
        <v>49.39</v>
      </c>
      <c r="AN22" s="7">
        <v>0</v>
      </c>
      <c r="AO22" s="7">
        <v>9</v>
      </c>
      <c r="AP22" s="7">
        <v>0</v>
      </c>
      <c r="AQ22" s="7">
        <v>1E-3</v>
      </c>
      <c r="AR22" s="7">
        <v>0</v>
      </c>
      <c r="AS22" s="7">
        <v>0.02</v>
      </c>
      <c r="AT22" s="7">
        <v>0</v>
      </c>
      <c r="AU22" s="7">
        <v>0</v>
      </c>
      <c r="AV22" s="7">
        <v>8.299999999999999E-2</v>
      </c>
      <c r="AW22" s="7">
        <v>0.03</v>
      </c>
      <c r="AX22" s="7">
        <v>0</v>
      </c>
      <c r="AY22" s="7">
        <v>0</v>
      </c>
      <c r="AZ22" s="7">
        <v>0.76200000000000001</v>
      </c>
      <c r="BA22" s="7">
        <v>3.21</v>
      </c>
      <c r="BB22" s="7">
        <v>0</v>
      </c>
      <c r="BC22" s="7">
        <v>0</v>
      </c>
      <c r="BD22" s="7">
        <v>63.179999999999993</v>
      </c>
      <c r="BE22" s="7">
        <v>0</v>
      </c>
      <c r="BF22" s="7">
        <v>0</v>
      </c>
      <c r="BG22" s="7">
        <v>146.38300000000001</v>
      </c>
      <c r="BH22" s="7">
        <v>16.2</v>
      </c>
      <c r="BI22" s="7">
        <v>0</v>
      </c>
      <c r="BJ22" s="7">
        <v>0</v>
      </c>
      <c r="BK22" s="7">
        <v>0.28000000000000003</v>
      </c>
      <c r="BL22" s="7">
        <v>0</v>
      </c>
      <c r="BM22" s="7">
        <v>0</v>
      </c>
      <c r="BN22" s="7">
        <v>0</v>
      </c>
      <c r="BO22" s="7">
        <v>16.38</v>
      </c>
      <c r="BP22" s="8">
        <v>439.28899999999993</v>
      </c>
      <c r="BR22" s="9"/>
      <c r="BT22" s="10"/>
    </row>
    <row r="23" spans="1:72" ht="15" customHeight="1" x14ac:dyDescent="0.3">
      <c r="A23" s="2">
        <v>21</v>
      </c>
      <c r="B23" s="4" t="s">
        <v>109</v>
      </c>
      <c r="C23" s="5" t="s">
        <v>86</v>
      </c>
      <c r="D23" s="5">
        <v>1079</v>
      </c>
      <c r="E23" s="6" t="s">
        <v>92</v>
      </c>
      <c r="F23" s="7">
        <v>0</v>
      </c>
      <c r="G23" s="7">
        <v>0</v>
      </c>
      <c r="H23" s="7">
        <v>0</v>
      </c>
      <c r="I23" s="7">
        <v>8.7799999999999994</v>
      </c>
      <c r="J23" s="7">
        <v>1.43</v>
      </c>
      <c r="K23" s="7">
        <v>24.87</v>
      </c>
      <c r="L23" s="7">
        <v>0</v>
      </c>
      <c r="M23" s="7">
        <v>1.1499999999999999</v>
      </c>
      <c r="N23" s="7">
        <v>0</v>
      </c>
      <c r="O23" s="7">
        <v>0</v>
      </c>
      <c r="P23" s="7">
        <v>59.750000000000007</v>
      </c>
      <c r="Q23" s="7">
        <v>0.08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26.610000000000003</v>
      </c>
      <c r="AK23" s="7">
        <v>0</v>
      </c>
      <c r="AL23" s="7">
        <v>0</v>
      </c>
      <c r="AM23" s="7">
        <v>60.07</v>
      </c>
      <c r="AN23" s="7">
        <v>0</v>
      </c>
      <c r="AO23" s="7">
        <v>8.15</v>
      </c>
      <c r="AP23" s="7">
        <v>0</v>
      </c>
      <c r="AQ23" s="7">
        <v>0</v>
      </c>
      <c r="AR23" s="7">
        <v>0.75900000000000001</v>
      </c>
      <c r="AS23" s="7">
        <v>0</v>
      </c>
      <c r="AT23" s="7">
        <v>0</v>
      </c>
      <c r="AU23" s="7">
        <v>0.28000000000000003</v>
      </c>
      <c r="AV23" s="7">
        <v>0.05</v>
      </c>
      <c r="AW23" s="7">
        <v>0</v>
      </c>
      <c r="AX23" s="7">
        <v>0</v>
      </c>
      <c r="AY23" s="7">
        <v>0.03</v>
      </c>
      <c r="AZ23" s="7">
        <v>0.99900000000000011</v>
      </c>
      <c r="BA23" s="7">
        <v>0</v>
      </c>
      <c r="BB23" s="7">
        <v>0</v>
      </c>
      <c r="BC23" s="7">
        <v>0</v>
      </c>
      <c r="BD23" s="7">
        <v>60.579999999999991</v>
      </c>
      <c r="BE23" s="7">
        <v>0</v>
      </c>
      <c r="BF23" s="7">
        <v>0</v>
      </c>
      <c r="BG23" s="7">
        <v>111.532</v>
      </c>
      <c r="BH23" s="7">
        <v>12.643000000000001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6.4169999999999998</v>
      </c>
      <c r="BP23" s="8">
        <v>384.18</v>
      </c>
      <c r="BR23" s="9"/>
      <c r="BT23" s="10"/>
    </row>
    <row r="24" spans="1:72" ht="15" customHeight="1" x14ac:dyDescent="0.3">
      <c r="A24" s="2">
        <v>22</v>
      </c>
      <c r="B24" s="4" t="s">
        <v>110</v>
      </c>
      <c r="C24" s="5" t="s">
        <v>86</v>
      </c>
      <c r="D24" s="5">
        <v>495</v>
      </c>
      <c r="E24" s="6" t="s">
        <v>87</v>
      </c>
      <c r="F24" s="7">
        <v>0</v>
      </c>
      <c r="G24" s="7">
        <v>0</v>
      </c>
      <c r="H24" s="7">
        <v>0</v>
      </c>
      <c r="I24" s="7">
        <v>10.084</v>
      </c>
      <c r="J24" s="7">
        <v>0</v>
      </c>
      <c r="K24" s="7">
        <v>14.115000000000002</v>
      </c>
      <c r="L24" s="7">
        <v>0</v>
      </c>
      <c r="M24" s="7">
        <v>0</v>
      </c>
      <c r="N24" s="7">
        <v>0</v>
      </c>
      <c r="O24" s="7">
        <v>0</v>
      </c>
      <c r="P24" s="7">
        <v>20.89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0.01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0.62</v>
      </c>
      <c r="AH24" s="7">
        <v>0</v>
      </c>
      <c r="AI24" s="7">
        <v>0</v>
      </c>
      <c r="AJ24" s="7">
        <v>12.879</v>
      </c>
      <c r="AK24" s="7">
        <v>0.02</v>
      </c>
      <c r="AL24" s="7">
        <v>0</v>
      </c>
      <c r="AM24" s="7">
        <v>20.055</v>
      </c>
      <c r="AN24" s="7">
        <v>5.75</v>
      </c>
      <c r="AO24" s="7">
        <v>4.3099999999999996</v>
      </c>
      <c r="AP24" s="7">
        <v>0</v>
      </c>
      <c r="AQ24" s="7">
        <v>0.01</v>
      </c>
      <c r="AR24" s="7">
        <v>0.92749999999999999</v>
      </c>
      <c r="AS24" s="7">
        <v>0.02</v>
      </c>
      <c r="AT24" s="7">
        <v>0</v>
      </c>
      <c r="AU24" s="7">
        <v>0.03</v>
      </c>
      <c r="AV24" s="7">
        <v>7.0000000000000007E-2</v>
      </c>
      <c r="AW24" s="7">
        <v>0</v>
      </c>
      <c r="AX24" s="7">
        <v>0.03</v>
      </c>
      <c r="AY24" s="7">
        <v>0.63600000000000001</v>
      </c>
      <c r="AZ24" s="7">
        <v>0.371</v>
      </c>
      <c r="BA24" s="7">
        <v>0.58000000000000007</v>
      </c>
      <c r="BB24" s="7">
        <v>0</v>
      </c>
      <c r="BC24" s="7">
        <v>0.19000000000000003</v>
      </c>
      <c r="BD24" s="7">
        <v>11.920000000000002</v>
      </c>
      <c r="BE24" s="7">
        <v>0</v>
      </c>
      <c r="BF24" s="7">
        <v>0</v>
      </c>
      <c r="BG24" s="7">
        <v>79.41</v>
      </c>
      <c r="BH24" s="7">
        <v>9.6029999999999998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3.69</v>
      </c>
      <c r="BP24" s="8">
        <v>196.22049999999999</v>
      </c>
      <c r="BR24" s="9"/>
      <c r="BT24" s="10"/>
    </row>
    <row r="25" spans="1:72" ht="15" customHeight="1" x14ac:dyDescent="0.3">
      <c r="A25" s="2">
        <v>23</v>
      </c>
      <c r="B25" s="4" t="s">
        <v>111</v>
      </c>
      <c r="C25" s="5" t="s">
        <v>86</v>
      </c>
      <c r="D25" s="5">
        <v>7572</v>
      </c>
      <c r="E25" s="6" t="s">
        <v>87</v>
      </c>
      <c r="F25" s="7">
        <v>0</v>
      </c>
      <c r="G25" s="7">
        <v>0</v>
      </c>
      <c r="H25" s="7">
        <v>0</v>
      </c>
      <c r="I25" s="7">
        <v>167.31599999999997</v>
      </c>
      <c r="J25" s="7">
        <v>2.1</v>
      </c>
      <c r="K25" s="7">
        <v>197.67600000000002</v>
      </c>
      <c r="L25" s="7">
        <v>0</v>
      </c>
      <c r="M25" s="7">
        <v>0</v>
      </c>
      <c r="N25" s="7">
        <v>0</v>
      </c>
      <c r="O25" s="7">
        <v>0</v>
      </c>
      <c r="P25" s="7">
        <v>445.46999999999997</v>
      </c>
      <c r="Q25" s="7">
        <v>0</v>
      </c>
      <c r="R25" s="7">
        <v>0</v>
      </c>
      <c r="S25" s="7">
        <v>0</v>
      </c>
      <c r="T25" s="7">
        <v>9.879999999999999</v>
      </c>
      <c r="U25" s="7">
        <v>0</v>
      </c>
      <c r="V25" s="7">
        <v>0</v>
      </c>
      <c r="W25" s="7">
        <v>0</v>
      </c>
      <c r="X25" s="7">
        <v>0.13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204.99199999999999</v>
      </c>
      <c r="AK25" s="7">
        <v>0</v>
      </c>
      <c r="AL25" s="7">
        <v>0</v>
      </c>
      <c r="AM25" s="7">
        <v>369.31</v>
      </c>
      <c r="AN25" s="7">
        <v>126.38</v>
      </c>
      <c r="AO25" s="7">
        <v>90.072999999999993</v>
      </c>
      <c r="AP25" s="7">
        <v>0</v>
      </c>
      <c r="AQ25" s="7">
        <v>4.3999999999999997E-2</v>
      </c>
      <c r="AR25" s="7">
        <v>10.847999999999997</v>
      </c>
      <c r="AS25" s="7">
        <v>0.46400000000000002</v>
      </c>
      <c r="AT25" s="7">
        <v>0</v>
      </c>
      <c r="AU25" s="7">
        <v>2.12</v>
      </c>
      <c r="AV25" s="7">
        <v>0.61499999999999999</v>
      </c>
      <c r="AW25" s="7">
        <v>0.06</v>
      </c>
      <c r="AX25" s="7">
        <v>0.152</v>
      </c>
      <c r="AY25" s="7">
        <v>13.464999999999998</v>
      </c>
      <c r="AZ25" s="7">
        <v>9.9930000000000021</v>
      </c>
      <c r="BA25" s="7">
        <v>227.2</v>
      </c>
      <c r="BB25" s="7">
        <v>0</v>
      </c>
      <c r="BC25" s="7">
        <v>9.73</v>
      </c>
      <c r="BD25" s="7">
        <v>249.49999999999997</v>
      </c>
      <c r="BE25" s="7">
        <v>0</v>
      </c>
      <c r="BF25" s="7">
        <v>0</v>
      </c>
      <c r="BG25" s="7">
        <v>1057.309</v>
      </c>
      <c r="BH25" s="7">
        <v>85.71</v>
      </c>
      <c r="BI25" s="7">
        <v>0</v>
      </c>
      <c r="BJ25" s="7">
        <v>0</v>
      </c>
      <c r="BK25" s="7">
        <v>14.740000000000002</v>
      </c>
      <c r="BL25" s="7">
        <v>2.12</v>
      </c>
      <c r="BM25" s="7">
        <v>0</v>
      </c>
      <c r="BN25" s="7">
        <v>0</v>
      </c>
      <c r="BO25" s="7">
        <v>126.28</v>
      </c>
      <c r="BP25" s="8">
        <v>3423.6769999999992</v>
      </c>
      <c r="BR25" s="9"/>
      <c r="BT25" s="10"/>
    </row>
    <row r="26" spans="1:72" ht="15" customHeight="1" x14ac:dyDescent="0.3">
      <c r="A26" s="2">
        <v>24</v>
      </c>
      <c r="B26" s="4" t="s">
        <v>112</v>
      </c>
      <c r="C26" s="5" t="s">
        <v>86</v>
      </c>
      <c r="D26" s="5">
        <v>814</v>
      </c>
      <c r="E26" s="6" t="s">
        <v>87</v>
      </c>
      <c r="F26" s="7">
        <v>0</v>
      </c>
      <c r="G26" s="7">
        <v>0</v>
      </c>
      <c r="H26" s="7">
        <v>0</v>
      </c>
      <c r="I26" s="7">
        <v>26.105000000000004</v>
      </c>
      <c r="J26" s="7">
        <v>0</v>
      </c>
      <c r="K26" s="7">
        <v>24.625999999999998</v>
      </c>
      <c r="L26" s="7">
        <v>0</v>
      </c>
      <c r="M26" s="7">
        <v>0</v>
      </c>
      <c r="N26" s="7">
        <v>0</v>
      </c>
      <c r="O26" s="7">
        <v>0</v>
      </c>
      <c r="P26" s="7">
        <v>36.33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0.02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12.74</v>
      </c>
      <c r="AH26" s="7">
        <v>0</v>
      </c>
      <c r="AI26" s="7">
        <v>0</v>
      </c>
      <c r="AJ26" s="7">
        <v>22.419999999999998</v>
      </c>
      <c r="AK26" s="7">
        <v>0</v>
      </c>
      <c r="AL26" s="7">
        <v>0</v>
      </c>
      <c r="AM26" s="7">
        <v>29.86</v>
      </c>
      <c r="AN26" s="7">
        <v>9.61</v>
      </c>
      <c r="AO26" s="7">
        <v>6.7979999999999992</v>
      </c>
      <c r="AP26" s="7">
        <v>0</v>
      </c>
      <c r="AQ26" s="7">
        <v>0.02</v>
      </c>
      <c r="AR26" s="7">
        <v>0.67600000000000005</v>
      </c>
      <c r="AS26" s="7">
        <v>0.33</v>
      </c>
      <c r="AT26" s="7">
        <v>0</v>
      </c>
      <c r="AU26" s="7">
        <v>0.05</v>
      </c>
      <c r="AV26" s="7">
        <v>0</v>
      </c>
      <c r="AW26" s="7">
        <v>0</v>
      </c>
      <c r="AX26" s="7">
        <v>0.1</v>
      </c>
      <c r="AY26" s="7">
        <v>0.58099999999999996</v>
      </c>
      <c r="AZ26" s="7">
        <v>0.60099999999999998</v>
      </c>
      <c r="BA26" s="7">
        <v>22.15</v>
      </c>
      <c r="BB26" s="7">
        <v>0</v>
      </c>
      <c r="BC26" s="7">
        <v>0.03</v>
      </c>
      <c r="BD26" s="7">
        <v>33.46</v>
      </c>
      <c r="BE26" s="7">
        <v>0</v>
      </c>
      <c r="BF26" s="7">
        <v>0</v>
      </c>
      <c r="BG26" s="7">
        <v>138.87909999999999</v>
      </c>
      <c r="BH26" s="7">
        <v>16.648799999999998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4.0659999999999998</v>
      </c>
      <c r="BP26" s="8">
        <v>386.10090000000002</v>
      </c>
      <c r="BR26" s="9"/>
      <c r="BT26" s="10"/>
    </row>
    <row r="27" spans="1:72" ht="15" customHeight="1" x14ac:dyDescent="0.3">
      <c r="A27" s="2">
        <v>25</v>
      </c>
      <c r="B27" s="4" t="s">
        <v>113</v>
      </c>
      <c r="C27" s="5" t="s">
        <v>86</v>
      </c>
      <c r="D27" s="5">
        <v>340</v>
      </c>
      <c r="E27" s="6" t="s">
        <v>87</v>
      </c>
      <c r="F27" s="7">
        <v>0</v>
      </c>
      <c r="G27" s="7">
        <v>0</v>
      </c>
      <c r="H27" s="7">
        <v>0</v>
      </c>
      <c r="I27" s="7">
        <v>7.105999999999999</v>
      </c>
      <c r="J27" s="7">
        <v>0</v>
      </c>
      <c r="K27" s="7">
        <v>9.3999999999999986</v>
      </c>
      <c r="L27" s="7">
        <v>0</v>
      </c>
      <c r="M27" s="7">
        <v>0</v>
      </c>
      <c r="N27" s="7">
        <v>0</v>
      </c>
      <c r="O27" s="7">
        <v>0</v>
      </c>
      <c r="P27" s="7">
        <v>14.052000000000001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1E-3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0.2</v>
      </c>
      <c r="AH27" s="7">
        <v>0</v>
      </c>
      <c r="AI27" s="7">
        <v>0</v>
      </c>
      <c r="AJ27" s="7">
        <v>8.3559999999999981</v>
      </c>
      <c r="AK27" s="7">
        <v>0.02</v>
      </c>
      <c r="AL27" s="7">
        <v>0</v>
      </c>
      <c r="AM27" s="7">
        <v>14.299999999999999</v>
      </c>
      <c r="AN27" s="7">
        <v>3.9299999999999997</v>
      </c>
      <c r="AO27" s="7">
        <v>3.19</v>
      </c>
      <c r="AP27" s="7">
        <v>0</v>
      </c>
      <c r="AQ27" s="7">
        <v>0.01</v>
      </c>
      <c r="AR27" s="7">
        <v>0.505</v>
      </c>
      <c r="AS27" s="7">
        <v>7.0000000000000007E-2</v>
      </c>
      <c r="AT27" s="7">
        <v>0</v>
      </c>
      <c r="AU27" s="7">
        <v>0.04</v>
      </c>
      <c r="AV27" s="7">
        <v>2.5000000000000001E-2</v>
      </c>
      <c r="AW27" s="7">
        <v>0</v>
      </c>
      <c r="AX27" s="7">
        <v>0.04</v>
      </c>
      <c r="AY27" s="7">
        <v>4.1619999999999999</v>
      </c>
      <c r="AZ27" s="7">
        <v>0.33399999999999996</v>
      </c>
      <c r="BA27" s="7">
        <v>1.07</v>
      </c>
      <c r="BB27" s="7">
        <v>0</v>
      </c>
      <c r="BC27" s="7">
        <v>0.08</v>
      </c>
      <c r="BD27" s="7">
        <v>5.98</v>
      </c>
      <c r="BE27" s="7">
        <v>0</v>
      </c>
      <c r="BF27" s="7">
        <v>0</v>
      </c>
      <c r="BG27" s="7">
        <v>53.753499999999995</v>
      </c>
      <c r="BH27" s="7">
        <v>6.4029999999999996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2.12</v>
      </c>
      <c r="BP27" s="8">
        <v>135.14749999999998</v>
      </c>
      <c r="BR27" s="9"/>
      <c r="BT27" s="10"/>
    </row>
    <row r="28" spans="1:72" ht="15" customHeight="1" x14ac:dyDescent="0.3">
      <c r="A28" s="2">
        <v>26</v>
      </c>
      <c r="B28" s="4" t="s">
        <v>114</v>
      </c>
      <c r="C28" s="5" t="s">
        <v>86</v>
      </c>
      <c r="D28" s="5">
        <v>509</v>
      </c>
      <c r="E28" s="6" t="s">
        <v>92</v>
      </c>
      <c r="F28" s="7">
        <v>0</v>
      </c>
      <c r="G28" s="7">
        <v>0</v>
      </c>
      <c r="H28" s="7">
        <v>0</v>
      </c>
      <c r="I28" s="7">
        <v>2.4000000000000004</v>
      </c>
      <c r="J28" s="7">
        <v>0.63</v>
      </c>
      <c r="K28" s="7">
        <v>18.329999999999998</v>
      </c>
      <c r="L28" s="7">
        <v>0</v>
      </c>
      <c r="M28" s="7">
        <v>0.75</v>
      </c>
      <c r="N28" s="7">
        <v>0</v>
      </c>
      <c r="O28" s="7">
        <v>0</v>
      </c>
      <c r="P28" s="7">
        <v>29.340000000000003</v>
      </c>
      <c r="Q28" s="7">
        <v>0.01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1.6E-2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21.21</v>
      </c>
      <c r="AK28" s="7">
        <v>0</v>
      </c>
      <c r="AL28" s="7">
        <v>0</v>
      </c>
      <c r="AM28" s="7">
        <v>37.14</v>
      </c>
      <c r="AN28" s="7">
        <v>0</v>
      </c>
      <c r="AO28" s="7">
        <v>7.08</v>
      </c>
      <c r="AP28" s="7">
        <v>0</v>
      </c>
      <c r="AQ28" s="7">
        <v>5.0000000000000001E-3</v>
      </c>
      <c r="AR28" s="7">
        <v>7.3999999999999996E-2</v>
      </c>
      <c r="AS28" s="7">
        <v>0.21600000000000003</v>
      </c>
      <c r="AT28" s="7">
        <v>0.05</v>
      </c>
      <c r="AU28" s="7">
        <v>0.05</v>
      </c>
      <c r="AV28" s="7">
        <v>0.51</v>
      </c>
      <c r="AW28" s="7">
        <v>3.7999999999999999E-2</v>
      </c>
      <c r="AX28" s="7">
        <v>0</v>
      </c>
      <c r="AY28" s="7">
        <v>0</v>
      </c>
      <c r="AZ28" s="7">
        <v>0.61</v>
      </c>
      <c r="BA28" s="7">
        <v>0</v>
      </c>
      <c r="BB28" s="7">
        <v>0</v>
      </c>
      <c r="BC28" s="7">
        <v>0</v>
      </c>
      <c r="BD28" s="7">
        <v>31.759999999999998</v>
      </c>
      <c r="BE28" s="7">
        <v>0</v>
      </c>
      <c r="BF28" s="7">
        <v>0</v>
      </c>
      <c r="BG28" s="7">
        <v>57.045999999999999</v>
      </c>
      <c r="BH28" s="7">
        <v>6.63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1.76</v>
      </c>
      <c r="BP28" s="8">
        <v>215.65499999999997</v>
      </c>
      <c r="BR28" s="9"/>
      <c r="BT28" s="10"/>
    </row>
    <row r="29" spans="1:72" ht="15" customHeight="1" x14ac:dyDescent="0.3">
      <c r="A29" s="2">
        <v>27</v>
      </c>
      <c r="B29" s="4" t="s">
        <v>115</v>
      </c>
      <c r="C29" s="5" t="s">
        <v>86</v>
      </c>
      <c r="D29" s="5">
        <v>797</v>
      </c>
      <c r="E29" s="6" t="s">
        <v>87</v>
      </c>
      <c r="F29" s="7">
        <v>0</v>
      </c>
      <c r="G29" s="7">
        <v>0</v>
      </c>
      <c r="H29" s="7">
        <v>0</v>
      </c>
      <c r="I29" s="7">
        <v>19.895999999999997</v>
      </c>
      <c r="J29" s="7">
        <v>0</v>
      </c>
      <c r="K29" s="7">
        <v>23.618000000000002</v>
      </c>
      <c r="L29" s="7">
        <v>0</v>
      </c>
      <c r="M29" s="7">
        <v>0</v>
      </c>
      <c r="N29" s="7">
        <v>0</v>
      </c>
      <c r="O29" s="7">
        <v>0</v>
      </c>
      <c r="P29" s="7">
        <v>39.989000000000004</v>
      </c>
      <c r="Q29" s="7">
        <v>0</v>
      </c>
      <c r="R29" s="7">
        <v>0</v>
      </c>
      <c r="S29" s="7">
        <v>0</v>
      </c>
      <c r="T29" s="7">
        <v>0.03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23.772000000000002</v>
      </c>
      <c r="AK29" s="7">
        <v>0.04</v>
      </c>
      <c r="AL29" s="7">
        <v>0</v>
      </c>
      <c r="AM29" s="7">
        <v>26.009999999999994</v>
      </c>
      <c r="AN29" s="7">
        <v>9.07</v>
      </c>
      <c r="AO29" s="7">
        <v>6.5090000000000003</v>
      </c>
      <c r="AP29" s="7">
        <v>0</v>
      </c>
      <c r="AQ29" s="7">
        <v>0.01</v>
      </c>
      <c r="AR29" s="7">
        <v>0.42000000000000004</v>
      </c>
      <c r="AS29" s="7">
        <v>0.122</v>
      </c>
      <c r="AT29" s="7">
        <v>0</v>
      </c>
      <c r="AU29" s="7">
        <v>0.47499999999999998</v>
      </c>
      <c r="AV29" s="7">
        <v>0.10600000000000001</v>
      </c>
      <c r="AW29" s="7">
        <v>0.02</v>
      </c>
      <c r="AX29" s="7">
        <v>0.03</v>
      </c>
      <c r="AY29" s="7">
        <v>0.92199999999999993</v>
      </c>
      <c r="AZ29" s="7">
        <v>0.876</v>
      </c>
      <c r="BA29" s="7">
        <v>0.46</v>
      </c>
      <c r="BB29" s="7">
        <v>0</v>
      </c>
      <c r="BC29" s="7">
        <v>0.11</v>
      </c>
      <c r="BD29" s="7">
        <v>73.259999999999991</v>
      </c>
      <c r="BE29" s="7">
        <v>0</v>
      </c>
      <c r="BF29" s="7">
        <v>0</v>
      </c>
      <c r="BG29" s="7">
        <v>125.31202999999998</v>
      </c>
      <c r="BH29" s="7">
        <v>12.2387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2.7530000000000001</v>
      </c>
      <c r="BP29" s="8">
        <v>366.04872999999998</v>
      </c>
      <c r="BR29" s="9"/>
      <c r="BT29" s="10"/>
    </row>
    <row r="30" spans="1:72" ht="15" customHeight="1" x14ac:dyDescent="0.3">
      <c r="A30" s="2">
        <v>28</v>
      </c>
      <c r="B30" s="4" t="s">
        <v>116</v>
      </c>
      <c r="C30" s="5" t="s">
        <v>86</v>
      </c>
      <c r="D30" s="5">
        <v>526</v>
      </c>
      <c r="E30" s="6" t="s">
        <v>92</v>
      </c>
      <c r="F30" s="7">
        <v>0</v>
      </c>
      <c r="G30" s="7">
        <v>0</v>
      </c>
      <c r="H30" s="7">
        <v>0</v>
      </c>
      <c r="I30" s="7">
        <v>4.6579999999999995</v>
      </c>
      <c r="J30" s="7">
        <v>0.85</v>
      </c>
      <c r="K30" s="7">
        <v>9.07</v>
      </c>
      <c r="L30" s="7">
        <v>0</v>
      </c>
      <c r="M30" s="7">
        <v>0.65999999999999992</v>
      </c>
      <c r="N30" s="7">
        <v>0</v>
      </c>
      <c r="O30" s="7">
        <v>0</v>
      </c>
      <c r="P30" s="7">
        <v>17.04</v>
      </c>
      <c r="Q30" s="7">
        <v>0</v>
      </c>
      <c r="R30" s="7">
        <v>0</v>
      </c>
      <c r="S30" s="7">
        <v>0</v>
      </c>
      <c r="T30" s="7">
        <v>0.02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4.71</v>
      </c>
      <c r="AH30" s="7">
        <v>0</v>
      </c>
      <c r="AI30" s="7">
        <v>0</v>
      </c>
      <c r="AJ30" s="7">
        <v>13.700000000000001</v>
      </c>
      <c r="AK30" s="7">
        <v>0</v>
      </c>
      <c r="AL30" s="7">
        <v>0</v>
      </c>
      <c r="AM30" s="7">
        <v>27.310000000000002</v>
      </c>
      <c r="AN30" s="7">
        <v>0</v>
      </c>
      <c r="AO30" s="7">
        <v>4.8100000000000005</v>
      </c>
      <c r="AP30" s="7">
        <v>0</v>
      </c>
      <c r="AQ30" s="7">
        <v>0</v>
      </c>
      <c r="AR30" s="7">
        <v>8.8999999999999996E-2</v>
      </c>
      <c r="AS30" s="7">
        <v>0</v>
      </c>
      <c r="AT30" s="7">
        <v>0</v>
      </c>
      <c r="AU30" s="7">
        <v>0</v>
      </c>
      <c r="AV30" s="7">
        <v>0.03</v>
      </c>
      <c r="AW30" s="7">
        <v>0</v>
      </c>
      <c r="AX30" s="7">
        <v>0</v>
      </c>
      <c r="AY30" s="7">
        <v>0</v>
      </c>
      <c r="AZ30" s="7">
        <v>0</v>
      </c>
      <c r="BA30" s="7">
        <v>12.59</v>
      </c>
      <c r="BB30" s="7">
        <v>0</v>
      </c>
      <c r="BC30" s="7">
        <v>0</v>
      </c>
      <c r="BD30" s="7">
        <v>37.51</v>
      </c>
      <c r="BE30" s="7">
        <v>0</v>
      </c>
      <c r="BF30" s="7">
        <v>0</v>
      </c>
      <c r="BG30" s="7">
        <v>75.112000000000009</v>
      </c>
      <c r="BH30" s="7">
        <v>7.02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5.5299999999999994</v>
      </c>
      <c r="BP30" s="8">
        <v>220.709</v>
      </c>
      <c r="BR30" s="9"/>
      <c r="BT30" s="10"/>
    </row>
    <row r="31" spans="1:72" ht="15" customHeight="1" x14ac:dyDescent="0.3">
      <c r="A31" s="2">
        <v>29</v>
      </c>
      <c r="B31" s="4" t="s">
        <v>117</v>
      </c>
      <c r="C31" s="5" t="s">
        <v>86</v>
      </c>
      <c r="D31" s="5">
        <v>4183</v>
      </c>
      <c r="E31" s="6" t="s">
        <v>92</v>
      </c>
      <c r="F31" s="7">
        <v>0</v>
      </c>
      <c r="G31" s="7">
        <v>2.5000000000000001E-2</v>
      </c>
      <c r="H31" s="7">
        <v>0</v>
      </c>
      <c r="I31" s="7">
        <v>79.385999999999981</v>
      </c>
      <c r="J31" s="7">
        <v>10</v>
      </c>
      <c r="K31" s="7">
        <v>88.91</v>
      </c>
      <c r="L31" s="7">
        <v>0</v>
      </c>
      <c r="M31" s="7">
        <v>3.84</v>
      </c>
      <c r="N31" s="7">
        <v>0</v>
      </c>
      <c r="O31" s="7">
        <v>0</v>
      </c>
      <c r="P31" s="7">
        <v>164.65999999999997</v>
      </c>
      <c r="Q31" s="7">
        <v>1.2E-2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0.05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105.742</v>
      </c>
      <c r="AK31" s="7">
        <v>0</v>
      </c>
      <c r="AL31" s="7">
        <v>0</v>
      </c>
      <c r="AM31" s="7">
        <v>199.98</v>
      </c>
      <c r="AN31" s="7">
        <v>0</v>
      </c>
      <c r="AO31" s="7">
        <v>32.36</v>
      </c>
      <c r="AP31" s="7">
        <v>0</v>
      </c>
      <c r="AQ31" s="7">
        <v>2E-3</v>
      </c>
      <c r="AR31" s="7">
        <v>0</v>
      </c>
      <c r="AS31" s="7">
        <v>0.02</v>
      </c>
      <c r="AT31" s="7">
        <v>0.04</v>
      </c>
      <c r="AU31" s="7">
        <v>0.26</v>
      </c>
      <c r="AV31" s="7">
        <v>0.20600000000000002</v>
      </c>
      <c r="AW31" s="7">
        <v>4.4999999999999998E-2</v>
      </c>
      <c r="AX31" s="7">
        <v>0</v>
      </c>
      <c r="AY31" s="7">
        <v>0</v>
      </c>
      <c r="AZ31" s="7">
        <v>0.36</v>
      </c>
      <c r="BA31" s="7">
        <v>2.91</v>
      </c>
      <c r="BB31" s="7">
        <v>0</v>
      </c>
      <c r="BC31" s="7">
        <v>0</v>
      </c>
      <c r="BD31" s="7">
        <v>346.42999999999995</v>
      </c>
      <c r="BE31" s="7">
        <v>0</v>
      </c>
      <c r="BF31" s="7">
        <v>0</v>
      </c>
      <c r="BG31" s="7">
        <v>429.55</v>
      </c>
      <c r="BH31" s="7">
        <v>39.049999999999997</v>
      </c>
      <c r="BI31" s="7">
        <v>0</v>
      </c>
      <c r="BJ31" s="7">
        <v>0</v>
      </c>
      <c r="BK31" s="7">
        <v>14.500000000000002</v>
      </c>
      <c r="BL31" s="7">
        <v>2.14</v>
      </c>
      <c r="BM31" s="7">
        <v>0</v>
      </c>
      <c r="BN31" s="7">
        <v>0</v>
      </c>
      <c r="BO31" s="7">
        <v>44.408000000000001</v>
      </c>
      <c r="BP31" s="8">
        <v>1564.8859999999997</v>
      </c>
      <c r="BR31" s="9"/>
      <c r="BT31" s="10"/>
    </row>
    <row r="32" spans="1:72" ht="15" customHeight="1" x14ac:dyDescent="0.3">
      <c r="A32" s="2">
        <v>30</v>
      </c>
      <c r="B32" s="4" t="s">
        <v>118</v>
      </c>
      <c r="C32" s="5" t="s">
        <v>86</v>
      </c>
      <c r="D32" s="5">
        <v>800</v>
      </c>
      <c r="E32" s="6" t="s">
        <v>87</v>
      </c>
      <c r="F32" s="7">
        <v>0</v>
      </c>
      <c r="G32" s="7">
        <v>0</v>
      </c>
      <c r="H32" s="7">
        <v>0</v>
      </c>
      <c r="I32" s="7">
        <v>31.459999999999997</v>
      </c>
      <c r="J32" s="7">
        <v>0</v>
      </c>
      <c r="K32" s="7">
        <v>22.360999999999997</v>
      </c>
      <c r="L32" s="7">
        <v>0</v>
      </c>
      <c r="M32" s="7">
        <v>0</v>
      </c>
      <c r="N32" s="7">
        <v>0</v>
      </c>
      <c r="O32" s="7">
        <v>0</v>
      </c>
      <c r="P32" s="7">
        <v>38.805</v>
      </c>
      <c r="Q32" s="7">
        <v>0</v>
      </c>
      <c r="R32" s="7">
        <v>0</v>
      </c>
      <c r="S32" s="7">
        <v>0</v>
      </c>
      <c r="T32" s="7">
        <v>0.12</v>
      </c>
      <c r="U32" s="7">
        <v>0</v>
      </c>
      <c r="V32" s="7">
        <v>0</v>
      </c>
      <c r="W32" s="7">
        <v>0</v>
      </c>
      <c r="X32" s="7">
        <v>0.01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0.21000000000000002</v>
      </c>
      <c r="AH32" s="7">
        <v>0</v>
      </c>
      <c r="AI32" s="7">
        <v>0</v>
      </c>
      <c r="AJ32" s="7">
        <v>20.309999999999999</v>
      </c>
      <c r="AK32" s="7">
        <v>0.16500000000000001</v>
      </c>
      <c r="AL32" s="7">
        <v>0</v>
      </c>
      <c r="AM32" s="7">
        <v>43.03</v>
      </c>
      <c r="AN32" s="7">
        <v>9.16</v>
      </c>
      <c r="AO32" s="7">
        <v>6.29</v>
      </c>
      <c r="AP32" s="7">
        <v>0</v>
      </c>
      <c r="AQ32" s="7">
        <v>0.04</v>
      </c>
      <c r="AR32" s="7">
        <v>0.80400000000000005</v>
      </c>
      <c r="AS32" s="7">
        <v>9.4000000000000014E-2</v>
      </c>
      <c r="AT32" s="7">
        <v>3.5000000000000003E-2</v>
      </c>
      <c r="AU32" s="7">
        <v>0.1</v>
      </c>
      <c r="AV32" s="7">
        <v>0.13600000000000001</v>
      </c>
      <c r="AW32" s="7">
        <v>0</v>
      </c>
      <c r="AX32" s="7">
        <v>1.4999999999999999E-2</v>
      </c>
      <c r="AY32" s="7">
        <v>1.181</v>
      </c>
      <c r="AZ32" s="7">
        <v>0.59999999999999987</v>
      </c>
      <c r="BA32" s="7">
        <v>1.9149999999999998</v>
      </c>
      <c r="BB32" s="7">
        <v>0</v>
      </c>
      <c r="BC32" s="7">
        <v>0.31500000000000006</v>
      </c>
      <c r="BD32" s="7">
        <v>17.86</v>
      </c>
      <c r="BE32" s="7">
        <v>0</v>
      </c>
      <c r="BF32" s="7">
        <v>0</v>
      </c>
      <c r="BG32" s="7">
        <v>100.98249999999999</v>
      </c>
      <c r="BH32" s="7">
        <v>9.4525000000000006</v>
      </c>
      <c r="BI32" s="7">
        <v>0</v>
      </c>
      <c r="BJ32" s="7">
        <v>0</v>
      </c>
      <c r="BK32" s="7">
        <v>5.88</v>
      </c>
      <c r="BL32" s="7">
        <v>1.58</v>
      </c>
      <c r="BM32" s="7">
        <v>0</v>
      </c>
      <c r="BN32" s="7">
        <v>0</v>
      </c>
      <c r="BO32" s="7">
        <v>4.9449999999999994</v>
      </c>
      <c r="BP32" s="8">
        <v>317.97599999999989</v>
      </c>
      <c r="BR32" s="9"/>
      <c r="BT32" s="10"/>
    </row>
    <row r="33" spans="1:72" ht="15" customHeight="1" x14ac:dyDescent="0.3">
      <c r="A33" s="2">
        <v>31</v>
      </c>
      <c r="B33" s="4" t="s">
        <v>119</v>
      </c>
      <c r="C33" s="5" t="s">
        <v>86</v>
      </c>
      <c r="D33" s="5">
        <v>1380</v>
      </c>
      <c r="E33" s="6" t="s">
        <v>89</v>
      </c>
      <c r="F33" s="7">
        <v>0</v>
      </c>
      <c r="G33" s="7">
        <v>0</v>
      </c>
      <c r="H33" s="7">
        <v>0</v>
      </c>
      <c r="I33" s="7">
        <v>25.379999999999995</v>
      </c>
      <c r="J33" s="7">
        <v>0</v>
      </c>
      <c r="K33" s="7">
        <v>44.724000000000004</v>
      </c>
      <c r="L33" s="7">
        <v>0</v>
      </c>
      <c r="M33" s="7">
        <v>0</v>
      </c>
      <c r="N33" s="7">
        <v>0</v>
      </c>
      <c r="O33" s="7">
        <v>0</v>
      </c>
      <c r="P33" s="7">
        <v>53.20600000000001</v>
      </c>
      <c r="Q33" s="7">
        <v>3.0000000000000002E-2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43.244</v>
      </c>
      <c r="AK33" s="7">
        <v>6.45</v>
      </c>
      <c r="AL33" s="7">
        <v>0</v>
      </c>
      <c r="AM33" s="7">
        <v>95.710000000000008</v>
      </c>
      <c r="AN33" s="7">
        <v>0</v>
      </c>
      <c r="AO33" s="7">
        <v>13.782999999999999</v>
      </c>
      <c r="AP33" s="7">
        <v>0</v>
      </c>
      <c r="AQ33" s="7">
        <v>0</v>
      </c>
      <c r="AR33" s="7">
        <v>1.2130000000000001</v>
      </c>
      <c r="AS33" s="7">
        <v>0.1</v>
      </c>
      <c r="AT33" s="7">
        <v>7.0000000000000007E-2</v>
      </c>
      <c r="AU33" s="7">
        <v>0.2</v>
      </c>
      <c r="AV33" s="7">
        <v>6.7000000000000004E-2</v>
      </c>
      <c r="AW33" s="7">
        <v>0.124</v>
      </c>
      <c r="AX33" s="7">
        <v>0</v>
      </c>
      <c r="AY33" s="7">
        <v>0.40500000000000003</v>
      </c>
      <c r="AZ33" s="7">
        <v>1.6270000000000002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185.43959999999996</v>
      </c>
      <c r="BH33" s="7">
        <v>16.084799999999998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4.5299999999999994</v>
      </c>
      <c r="BP33" s="8">
        <v>492.38739999999996</v>
      </c>
      <c r="BR33" s="9"/>
      <c r="BT33" s="10"/>
    </row>
    <row r="34" spans="1:72" ht="15" customHeight="1" x14ac:dyDescent="0.3">
      <c r="A34" s="2">
        <v>32</v>
      </c>
      <c r="B34" s="4" t="s">
        <v>120</v>
      </c>
      <c r="C34" s="5" t="s">
        <v>86</v>
      </c>
      <c r="D34" s="5">
        <v>738</v>
      </c>
      <c r="E34" s="6" t="s">
        <v>92</v>
      </c>
      <c r="F34" s="7">
        <v>0</v>
      </c>
      <c r="G34" s="7">
        <v>0</v>
      </c>
      <c r="H34" s="7">
        <v>0</v>
      </c>
      <c r="I34" s="7">
        <v>5.89</v>
      </c>
      <c r="J34" s="7">
        <v>1.35</v>
      </c>
      <c r="K34" s="7">
        <v>15.109999999999998</v>
      </c>
      <c r="L34" s="7">
        <v>0</v>
      </c>
      <c r="M34" s="7">
        <v>1.1200000000000001</v>
      </c>
      <c r="N34" s="7">
        <v>0</v>
      </c>
      <c r="O34" s="7">
        <v>0</v>
      </c>
      <c r="P34" s="7">
        <v>25.57</v>
      </c>
      <c r="Q34" s="7">
        <v>0.02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5.0000000000000001E-3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19.059999999999999</v>
      </c>
      <c r="AK34" s="7">
        <v>0</v>
      </c>
      <c r="AL34" s="7">
        <v>0</v>
      </c>
      <c r="AM34" s="7">
        <v>23.650000000000002</v>
      </c>
      <c r="AN34" s="7">
        <v>12.59</v>
      </c>
      <c r="AO34" s="7">
        <v>7.02</v>
      </c>
      <c r="AP34" s="7">
        <v>0</v>
      </c>
      <c r="AQ34" s="7">
        <v>0</v>
      </c>
      <c r="AR34" s="7">
        <v>0.63500000000000001</v>
      </c>
      <c r="AS34" s="7">
        <v>1.4999999999999999E-2</v>
      </c>
      <c r="AT34" s="7">
        <v>0.05</v>
      </c>
      <c r="AU34" s="7">
        <v>0.04</v>
      </c>
      <c r="AV34" s="7">
        <v>0</v>
      </c>
      <c r="AW34" s="7">
        <v>0.01</v>
      </c>
      <c r="AX34" s="7">
        <v>0</v>
      </c>
      <c r="AY34" s="7">
        <v>3.5000000000000003E-2</v>
      </c>
      <c r="AZ34" s="7">
        <v>0.35599999999999998</v>
      </c>
      <c r="BA34" s="7">
        <v>2.16</v>
      </c>
      <c r="BB34" s="7">
        <v>0</v>
      </c>
      <c r="BC34" s="7">
        <v>0</v>
      </c>
      <c r="BD34" s="7">
        <v>67.849999999999994</v>
      </c>
      <c r="BE34" s="7">
        <v>0</v>
      </c>
      <c r="BF34" s="7">
        <v>0</v>
      </c>
      <c r="BG34" s="7">
        <v>91.569999999999965</v>
      </c>
      <c r="BH34" s="7">
        <v>7.95</v>
      </c>
      <c r="BI34" s="7">
        <v>0</v>
      </c>
      <c r="BJ34" s="7">
        <v>0</v>
      </c>
      <c r="BK34" s="7">
        <v>3.1</v>
      </c>
      <c r="BL34" s="7">
        <v>1.72</v>
      </c>
      <c r="BM34" s="7">
        <v>0</v>
      </c>
      <c r="BN34" s="7">
        <v>0</v>
      </c>
      <c r="BO34" s="7">
        <v>3.7199999999999998</v>
      </c>
      <c r="BP34" s="8">
        <v>290.59600000000006</v>
      </c>
      <c r="BR34" s="9"/>
      <c r="BT34" s="10"/>
    </row>
    <row r="35" spans="1:72" ht="15" customHeight="1" x14ac:dyDescent="0.3">
      <c r="A35" s="2">
        <v>33</v>
      </c>
      <c r="B35" s="4" t="s">
        <v>121</v>
      </c>
      <c r="C35" s="5" t="s">
        <v>86</v>
      </c>
      <c r="D35" s="5">
        <v>783</v>
      </c>
      <c r="E35" s="6" t="s">
        <v>89</v>
      </c>
      <c r="F35" s="7">
        <v>0</v>
      </c>
      <c r="G35" s="7">
        <v>0</v>
      </c>
      <c r="H35" s="7">
        <v>0</v>
      </c>
      <c r="I35" s="7">
        <v>4.4569999999999999</v>
      </c>
      <c r="J35" s="7">
        <v>0</v>
      </c>
      <c r="K35" s="7">
        <v>16.684999999999999</v>
      </c>
      <c r="L35" s="7">
        <v>0</v>
      </c>
      <c r="M35" s="7">
        <v>0</v>
      </c>
      <c r="N35" s="7">
        <v>0</v>
      </c>
      <c r="O35" s="7">
        <v>0</v>
      </c>
      <c r="P35" s="7">
        <v>31.081999999999994</v>
      </c>
      <c r="Q35" s="7">
        <v>0</v>
      </c>
      <c r="R35" s="7">
        <v>0</v>
      </c>
      <c r="S35" s="7">
        <v>0</v>
      </c>
      <c r="T35" s="7">
        <v>0.12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3.66</v>
      </c>
      <c r="AH35" s="7">
        <v>0</v>
      </c>
      <c r="AI35" s="7">
        <v>0</v>
      </c>
      <c r="AJ35" s="7">
        <v>20.198</v>
      </c>
      <c r="AK35" s="7">
        <v>2.27</v>
      </c>
      <c r="AL35" s="7">
        <v>0</v>
      </c>
      <c r="AM35" s="7">
        <v>48.087999999999994</v>
      </c>
      <c r="AN35" s="7">
        <v>0</v>
      </c>
      <c r="AO35" s="7">
        <v>4.7539999999999996</v>
      </c>
      <c r="AP35" s="7">
        <v>0</v>
      </c>
      <c r="AQ35" s="7">
        <v>0</v>
      </c>
      <c r="AR35" s="7">
        <v>0.43800000000000006</v>
      </c>
      <c r="AS35" s="7">
        <v>0</v>
      </c>
      <c r="AT35" s="7">
        <v>0</v>
      </c>
      <c r="AU35" s="7">
        <v>0</v>
      </c>
      <c r="AV35" s="7">
        <v>1.0999999999999999E-2</v>
      </c>
      <c r="AW35" s="7">
        <v>0.02</v>
      </c>
      <c r="AX35" s="7">
        <v>0</v>
      </c>
      <c r="AY35" s="7">
        <v>0.17899999999999999</v>
      </c>
      <c r="AZ35" s="7">
        <v>0.58499999999999996</v>
      </c>
      <c r="BA35" s="7">
        <v>2.2599999999999998</v>
      </c>
      <c r="BB35" s="7">
        <v>0</v>
      </c>
      <c r="BC35" s="7">
        <v>0</v>
      </c>
      <c r="BD35" s="7">
        <v>44.21</v>
      </c>
      <c r="BE35" s="7">
        <v>0</v>
      </c>
      <c r="BF35" s="7">
        <v>0</v>
      </c>
      <c r="BG35" s="7">
        <v>80.134799999999998</v>
      </c>
      <c r="BH35" s="7">
        <v>5.5957999999999997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7.3959999999999999</v>
      </c>
      <c r="BP35" s="8">
        <v>272.14359999999999</v>
      </c>
      <c r="BR35" s="9"/>
      <c r="BT35" s="10"/>
    </row>
    <row r="36" spans="1:72" ht="15" customHeight="1" x14ac:dyDescent="0.3">
      <c r="A36" s="2">
        <v>34</v>
      </c>
      <c r="B36" s="4" t="s">
        <v>122</v>
      </c>
      <c r="C36" s="5" t="s">
        <v>86</v>
      </c>
      <c r="D36" s="5">
        <v>213</v>
      </c>
      <c r="E36" s="6" t="s">
        <v>89</v>
      </c>
      <c r="F36" s="7">
        <v>0</v>
      </c>
      <c r="G36" s="7">
        <v>0</v>
      </c>
      <c r="H36" s="7">
        <v>0</v>
      </c>
      <c r="I36" s="7">
        <v>1.7469999999999999</v>
      </c>
      <c r="J36" s="7">
        <v>0</v>
      </c>
      <c r="K36" s="7">
        <v>4.471000000000001</v>
      </c>
      <c r="L36" s="7">
        <v>0</v>
      </c>
      <c r="M36" s="7">
        <v>0</v>
      </c>
      <c r="N36" s="7">
        <v>0</v>
      </c>
      <c r="O36" s="7">
        <v>0</v>
      </c>
      <c r="P36" s="7">
        <v>7.9360000000000008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7.0000000000000007E-2</v>
      </c>
      <c r="AH36" s="7">
        <v>0</v>
      </c>
      <c r="AI36" s="7">
        <v>0</v>
      </c>
      <c r="AJ36" s="7">
        <v>4.9710000000000001</v>
      </c>
      <c r="AK36" s="7">
        <v>0.61</v>
      </c>
      <c r="AL36" s="7">
        <v>0</v>
      </c>
      <c r="AM36" s="7">
        <v>9.927999999999999</v>
      </c>
      <c r="AN36" s="7">
        <v>0</v>
      </c>
      <c r="AO36" s="7">
        <v>1.1480000000000001</v>
      </c>
      <c r="AP36" s="7">
        <v>0</v>
      </c>
      <c r="AQ36" s="7">
        <v>0</v>
      </c>
      <c r="AR36" s="7">
        <v>4.2000000000000003E-2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6.8000000000000005E-2</v>
      </c>
      <c r="AZ36" s="7">
        <v>0.20400000000000001</v>
      </c>
      <c r="BA36" s="7">
        <v>1.61</v>
      </c>
      <c r="BB36" s="7">
        <v>0</v>
      </c>
      <c r="BC36" s="7">
        <v>0</v>
      </c>
      <c r="BD36" s="7">
        <v>9.69</v>
      </c>
      <c r="BE36" s="7">
        <v>0</v>
      </c>
      <c r="BF36" s="7">
        <v>0</v>
      </c>
      <c r="BG36" s="7">
        <v>26.922339999999998</v>
      </c>
      <c r="BH36" s="7">
        <v>3.0726000000000004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5.6779999999999999</v>
      </c>
      <c r="BP36" s="8">
        <v>78.167939999999987</v>
      </c>
      <c r="BR36" s="9"/>
      <c r="BT36" s="10"/>
    </row>
    <row r="37" spans="1:72" ht="15" customHeight="1" x14ac:dyDescent="0.3">
      <c r="A37" s="2">
        <v>35</v>
      </c>
      <c r="B37" s="4" t="s">
        <v>123</v>
      </c>
      <c r="C37" s="5" t="s">
        <v>86</v>
      </c>
      <c r="D37" s="5">
        <v>1098</v>
      </c>
      <c r="E37" s="6" t="s">
        <v>92</v>
      </c>
      <c r="F37" s="7">
        <v>0</v>
      </c>
      <c r="G37" s="7">
        <v>2E-3</v>
      </c>
      <c r="H37" s="7">
        <v>0</v>
      </c>
      <c r="I37" s="7">
        <v>9.9700000000000006</v>
      </c>
      <c r="J37" s="7">
        <v>3.58</v>
      </c>
      <c r="K37" s="7">
        <v>29.369999999999997</v>
      </c>
      <c r="L37" s="7">
        <v>0</v>
      </c>
      <c r="M37" s="7">
        <v>1.58</v>
      </c>
      <c r="N37" s="7">
        <v>0</v>
      </c>
      <c r="O37" s="7">
        <v>0</v>
      </c>
      <c r="P37" s="7">
        <v>46.62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1E-3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36.000000000000007</v>
      </c>
      <c r="AK37" s="7">
        <v>0</v>
      </c>
      <c r="AL37" s="7">
        <v>0</v>
      </c>
      <c r="AM37" s="7">
        <v>58.660000000000011</v>
      </c>
      <c r="AN37" s="7">
        <v>0</v>
      </c>
      <c r="AO37" s="7">
        <v>9.6000000000000014</v>
      </c>
      <c r="AP37" s="7">
        <v>0</v>
      </c>
      <c r="AQ37" s="7">
        <v>3.0000000000000001E-3</v>
      </c>
      <c r="AR37" s="7">
        <v>0</v>
      </c>
      <c r="AS37" s="7">
        <v>0</v>
      </c>
      <c r="AT37" s="7">
        <v>0</v>
      </c>
      <c r="AU37" s="7">
        <v>0.01</v>
      </c>
      <c r="AV37" s="7">
        <v>0.12</v>
      </c>
      <c r="AW37" s="7">
        <v>0.06</v>
      </c>
      <c r="AX37" s="7">
        <v>0</v>
      </c>
      <c r="AY37" s="7">
        <v>0.22</v>
      </c>
      <c r="AZ37" s="7">
        <v>0.23599999999999999</v>
      </c>
      <c r="BA37" s="7">
        <v>0.11</v>
      </c>
      <c r="BB37" s="7">
        <v>0</v>
      </c>
      <c r="BC37" s="7">
        <v>0</v>
      </c>
      <c r="BD37" s="7">
        <v>77.12</v>
      </c>
      <c r="BE37" s="7">
        <v>0</v>
      </c>
      <c r="BF37" s="7">
        <v>0</v>
      </c>
      <c r="BG37" s="7">
        <v>142.79599999999999</v>
      </c>
      <c r="BH37" s="7">
        <v>18.8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4.6300000000000008</v>
      </c>
      <c r="BP37" s="8">
        <v>439.488</v>
      </c>
      <c r="BR37" s="9"/>
      <c r="BT37" s="10"/>
    </row>
    <row r="38" spans="1:72" ht="15" customHeight="1" x14ac:dyDescent="0.3">
      <c r="A38" s="2">
        <v>36</v>
      </c>
      <c r="B38" s="4" t="s">
        <v>124</v>
      </c>
      <c r="C38" s="5" t="s">
        <v>86</v>
      </c>
      <c r="D38" s="5">
        <v>272</v>
      </c>
      <c r="E38" s="6" t="s">
        <v>92</v>
      </c>
      <c r="F38" s="7">
        <v>0</v>
      </c>
      <c r="G38" s="7">
        <v>0</v>
      </c>
      <c r="H38" s="7">
        <v>0</v>
      </c>
      <c r="I38" s="7">
        <v>1.9049999999999998</v>
      </c>
      <c r="J38" s="7">
        <v>0.67</v>
      </c>
      <c r="K38" s="7">
        <v>6.41</v>
      </c>
      <c r="L38" s="7">
        <v>0</v>
      </c>
      <c r="M38" s="7">
        <v>0.42000000000000004</v>
      </c>
      <c r="N38" s="7">
        <v>0</v>
      </c>
      <c r="O38" s="7">
        <v>0</v>
      </c>
      <c r="P38" s="7">
        <v>13.190000000000001</v>
      </c>
      <c r="Q38" s="7">
        <v>9.0000000000000011E-3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0.54</v>
      </c>
      <c r="AH38" s="7">
        <v>0</v>
      </c>
      <c r="AI38" s="7">
        <v>0</v>
      </c>
      <c r="AJ38" s="7">
        <v>9.43</v>
      </c>
      <c r="AK38" s="7">
        <v>0</v>
      </c>
      <c r="AL38" s="7">
        <v>0</v>
      </c>
      <c r="AM38" s="7">
        <v>10.229999999999999</v>
      </c>
      <c r="AN38" s="7">
        <v>5.79</v>
      </c>
      <c r="AO38" s="7">
        <v>2.39</v>
      </c>
      <c r="AP38" s="7">
        <v>0</v>
      </c>
      <c r="AQ38" s="7">
        <v>0</v>
      </c>
      <c r="AR38" s="7">
        <v>0.53500000000000003</v>
      </c>
      <c r="AS38" s="7">
        <v>0.01</v>
      </c>
      <c r="AT38" s="7">
        <v>0.02</v>
      </c>
      <c r="AU38" s="7">
        <v>7.0000000000000007E-2</v>
      </c>
      <c r="AV38" s="7">
        <v>0</v>
      </c>
      <c r="AW38" s="7">
        <v>0.04</v>
      </c>
      <c r="AX38" s="7">
        <v>0</v>
      </c>
      <c r="AY38" s="7">
        <v>0.05</v>
      </c>
      <c r="AZ38" s="7">
        <v>0</v>
      </c>
      <c r="BA38" s="7">
        <v>1.22</v>
      </c>
      <c r="BB38" s="7">
        <v>0</v>
      </c>
      <c r="BC38" s="7">
        <v>0</v>
      </c>
      <c r="BD38" s="7">
        <v>35.690000000000005</v>
      </c>
      <c r="BE38" s="7">
        <v>0</v>
      </c>
      <c r="BF38" s="7">
        <v>0</v>
      </c>
      <c r="BG38" s="7">
        <v>32.68</v>
      </c>
      <c r="BH38" s="7">
        <v>2.86</v>
      </c>
      <c r="BI38" s="7">
        <v>0</v>
      </c>
      <c r="BJ38" s="7">
        <v>0</v>
      </c>
      <c r="BK38" s="7">
        <v>2.16</v>
      </c>
      <c r="BL38" s="7">
        <v>0</v>
      </c>
      <c r="BM38" s="7">
        <v>0</v>
      </c>
      <c r="BN38" s="7">
        <v>0</v>
      </c>
      <c r="BO38" s="7">
        <v>2.42</v>
      </c>
      <c r="BP38" s="8">
        <v>128.739</v>
      </c>
      <c r="BR38" s="9"/>
      <c r="BT38" s="10"/>
    </row>
    <row r="39" spans="1:72" ht="15" customHeight="1" x14ac:dyDescent="0.3">
      <c r="A39" s="2">
        <v>37</v>
      </c>
      <c r="B39" s="4" t="s">
        <v>125</v>
      </c>
      <c r="C39" s="5" t="s">
        <v>86</v>
      </c>
      <c r="D39" s="5">
        <v>1266</v>
      </c>
      <c r="E39" s="6" t="s">
        <v>92</v>
      </c>
      <c r="F39" s="7">
        <v>0</v>
      </c>
      <c r="G39" s="7">
        <v>0</v>
      </c>
      <c r="H39" s="7">
        <v>0</v>
      </c>
      <c r="I39" s="7">
        <v>8</v>
      </c>
      <c r="J39" s="7">
        <v>2.67</v>
      </c>
      <c r="K39" s="7">
        <v>29.63</v>
      </c>
      <c r="L39" s="7">
        <v>0</v>
      </c>
      <c r="M39" s="7">
        <v>1.51</v>
      </c>
      <c r="N39" s="7">
        <v>0</v>
      </c>
      <c r="O39" s="7">
        <v>0</v>
      </c>
      <c r="P39" s="7">
        <v>50.25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0.26</v>
      </c>
      <c r="AH39" s="7">
        <v>0</v>
      </c>
      <c r="AI39" s="7">
        <v>0</v>
      </c>
      <c r="AJ39" s="7">
        <v>32.319999999999993</v>
      </c>
      <c r="AK39" s="7">
        <v>0</v>
      </c>
      <c r="AL39" s="7">
        <v>0</v>
      </c>
      <c r="AM39" s="7">
        <v>38.68</v>
      </c>
      <c r="AN39" s="7">
        <v>19.600000000000001</v>
      </c>
      <c r="AO39" s="7">
        <v>10.520000000000001</v>
      </c>
      <c r="AP39" s="7">
        <v>0</v>
      </c>
      <c r="AQ39" s="7">
        <v>0</v>
      </c>
      <c r="AR39" s="7">
        <v>0.39800000000000002</v>
      </c>
      <c r="AS39" s="7">
        <v>0</v>
      </c>
      <c r="AT39" s="7">
        <v>0</v>
      </c>
      <c r="AU39" s="7">
        <v>0</v>
      </c>
      <c r="AV39" s="7">
        <v>0.01</v>
      </c>
      <c r="AW39" s="7">
        <v>0</v>
      </c>
      <c r="AX39" s="7">
        <v>0</v>
      </c>
      <c r="AY39" s="7">
        <v>0.53900000000000003</v>
      </c>
      <c r="AZ39" s="7">
        <v>0.12</v>
      </c>
      <c r="BA39" s="7">
        <v>2.61</v>
      </c>
      <c r="BB39" s="7">
        <v>0</v>
      </c>
      <c r="BC39" s="7">
        <v>0</v>
      </c>
      <c r="BD39" s="7">
        <v>79.23</v>
      </c>
      <c r="BE39" s="7">
        <v>0</v>
      </c>
      <c r="BF39" s="7">
        <v>0</v>
      </c>
      <c r="BG39" s="7">
        <v>137.87700000000001</v>
      </c>
      <c r="BH39" s="7">
        <v>13.77</v>
      </c>
      <c r="BI39" s="7">
        <v>0</v>
      </c>
      <c r="BJ39" s="7">
        <v>0</v>
      </c>
      <c r="BK39" s="7">
        <v>4.07</v>
      </c>
      <c r="BL39" s="7">
        <v>0.3</v>
      </c>
      <c r="BM39" s="7">
        <v>0</v>
      </c>
      <c r="BN39" s="7">
        <v>0</v>
      </c>
      <c r="BO39" s="7">
        <v>6.24</v>
      </c>
      <c r="BP39" s="8">
        <v>438.60399999999998</v>
      </c>
      <c r="BR39" s="9"/>
      <c r="BT39" s="10"/>
    </row>
    <row r="40" spans="1:72" ht="15" customHeight="1" x14ac:dyDescent="0.3">
      <c r="A40" s="2">
        <v>38</v>
      </c>
      <c r="B40" s="4" t="s">
        <v>126</v>
      </c>
      <c r="C40" s="5" t="s">
        <v>86</v>
      </c>
      <c r="D40" s="5">
        <v>719</v>
      </c>
      <c r="E40" s="6" t="s">
        <v>92</v>
      </c>
      <c r="F40" s="7">
        <v>0</v>
      </c>
      <c r="G40" s="7">
        <v>1E-3</v>
      </c>
      <c r="H40" s="7">
        <v>0</v>
      </c>
      <c r="I40" s="7">
        <v>7.6400000000000006</v>
      </c>
      <c r="J40" s="7">
        <v>1.45</v>
      </c>
      <c r="K40" s="7">
        <v>15.99</v>
      </c>
      <c r="L40" s="7">
        <v>0</v>
      </c>
      <c r="M40" s="7">
        <v>0.84000000000000008</v>
      </c>
      <c r="N40" s="7">
        <v>0</v>
      </c>
      <c r="O40" s="7">
        <v>0</v>
      </c>
      <c r="P40" s="7">
        <v>25.329999999999995</v>
      </c>
      <c r="Q40" s="7">
        <v>0</v>
      </c>
      <c r="R40" s="7">
        <v>0</v>
      </c>
      <c r="S40" s="7">
        <v>0</v>
      </c>
      <c r="T40" s="7">
        <v>0.25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2.52</v>
      </c>
      <c r="AH40" s="7">
        <v>0</v>
      </c>
      <c r="AI40" s="7">
        <v>0</v>
      </c>
      <c r="AJ40" s="7">
        <v>20.659999999999997</v>
      </c>
      <c r="AK40" s="7">
        <v>0</v>
      </c>
      <c r="AL40" s="7">
        <v>0</v>
      </c>
      <c r="AM40" s="7">
        <v>24</v>
      </c>
      <c r="AN40" s="7">
        <v>12.350000000000001</v>
      </c>
      <c r="AO40" s="7">
        <v>6.23</v>
      </c>
      <c r="AP40" s="7">
        <v>0</v>
      </c>
      <c r="AQ40" s="7">
        <v>0</v>
      </c>
      <c r="AR40" s="7">
        <v>4.4999999999999998E-2</v>
      </c>
      <c r="AS40" s="7">
        <v>1.4999999999999999E-2</v>
      </c>
      <c r="AT40" s="7">
        <v>0</v>
      </c>
      <c r="AU40" s="7">
        <v>0</v>
      </c>
      <c r="AV40" s="7">
        <v>0</v>
      </c>
      <c r="AW40" s="7">
        <v>0.01</v>
      </c>
      <c r="AX40" s="7">
        <v>0</v>
      </c>
      <c r="AY40" s="7">
        <v>0</v>
      </c>
      <c r="AZ40" s="7">
        <v>0.10900000000000001</v>
      </c>
      <c r="BA40" s="7">
        <v>2.21</v>
      </c>
      <c r="BB40" s="7">
        <v>0</v>
      </c>
      <c r="BC40" s="7">
        <v>0</v>
      </c>
      <c r="BD40" s="7">
        <v>39.64</v>
      </c>
      <c r="BE40" s="7">
        <v>0</v>
      </c>
      <c r="BF40" s="7">
        <v>0</v>
      </c>
      <c r="BG40" s="7">
        <v>114.69</v>
      </c>
      <c r="BH40" s="7">
        <v>11.84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11.870000000000001</v>
      </c>
      <c r="BP40" s="8">
        <v>297.69</v>
      </c>
      <c r="BR40" s="9"/>
      <c r="BT40" s="10"/>
    </row>
    <row r="41" spans="1:72" ht="15" customHeight="1" x14ac:dyDescent="0.3">
      <c r="A41" s="2">
        <v>39</v>
      </c>
      <c r="B41" s="4" t="s">
        <v>127</v>
      </c>
      <c r="C41" s="5" t="s">
        <v>86</v>
      </c>
      <c r="D41" s="5">
        <v>3878</v>
      </c>
      <c r="E41" s="6" t="s">
        <v>87</v>
      </c>
      <c r="F41" s="7">
        <v>0</v>
      </c>
      <c r="G41" s="7">
        <v>0</v>
      </c>
      <c r="H41" s="7">
        <v>0</v>
      </c>
      <c r="I41" s="7">
        <v>118.85299999999999</v>
      </c>
      <c r="J41" s="7">
        <v>8.8379999999999992</v>
      </c>
      <c r="K41" s="7">
        <v>82.60799999999999</v>
      </c>
      <c r="L41" s="7">
        <v>11.654999999999999</v>
      </c>
      <c r="M41" s="7">
        <v>2.2999999999999998</v>
      </c>
      <c r="N41" s="7">
        <v>0</v>
      </c>
      <c r="O41" s="7">
        <v>0</v>
      </c>
      <c r="P41" s="7">
        <v>170.92999999999998</v>
      </c>
      <c r="Q41" s="7">
        <v>0</v>
      </c>
      <c r="R41" s="7">
        <v>0</v>
      </c>
      <c r="S41" s="7">
        <v>0</v>
      </c>
      <c r="T41" s="7">
        <v>5.8289999999999997</v>
      </c>
      <c r="U41" s="7">
        <v>0</v>
      </c>
      <c r="V41" s="7">
        <v>0</v>
      </c>
      <c r="W41" s="7">
        <v>0</v>
      </c>
      <c r="X41" s="7">
        <v>0.22700000000000001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68.50500000000001</v>
      </c>
      <c r="AH41" s="7">
        <v>0</v>
      </c>
      <c r="AI41" s="7">
        <v>0</v>
      </c>
      <c r="AJ41" s="7">
        <v>128.22499999999999</v>
      </c>
      <c r="AK41" s="7">
        <v>7.8000000000000007</v>
      </c>
      <c r="AL41" s="7">
        <v>0</v>
      </c>
      <c r="AM41" s="7">
        <v>204.35</v>
      </c>
      <c r="AN41" s="7">
        <v>17.41</v>
      </c>
      <c r="AO41" s="7">
        <v>37.362000000000002</v>
      </c>
      <c r="AP41" s="7">
        <v>0</v>
      </c>
      <c r="AQ41" s="7">
        <v>0.06</v>
      </c>
      <c r="AR41" s="7">
        <v>8.43</v>
      </c>
      <c r="AS41" s="7">
        <v>0.25700000000000001</v>
      </c>
      <c r="AT41" s="7">
        <v>0.40900000000000003</v>
      </c>
      <c r="AU41" s="7">
        <v>1.583</v>
      </c>
      <c r="AV41" s="7">
        <v>0.40500000000000003</v>
      </c>
      <c r="AW41" s="7">
        <v>1.2850000000000001</v>
      </c>
      <c r="AX41" s="7">
        <v>0.32800000000000001</v>
      </c>
      <c r="AY41" s="7">
        <v>22.478000000000002</v>
      </c>
      <c r="AZ41" s="7">
        <v>0</v>
      </c>
      <c r="BA41" s="7">
        <v>102.60399999999998</v>
      </c>
      <c r="BB41" s="7">
        <v>0</v>
      </c>
      <c r="BC41" s="7">
        <v>22.353999999999999</v>
      </c>
      <c r="BD41" s="7">
        <v>171.66500000000005</v>
      </c>
      <c r="BE41" s="7">
        <v>0</v>
      </c>
      <c r="BF41" s="7">
        <v>0</v>
      </c>
      <c r="BG41" s="7">
        <v>355.85</v>
      </c>
      <c r="BH41" s="7">
        <v>49.594999999999999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76.311000000000007</v>
      </c>
      <c r="BP41" s="8">
        <v>1739.9619999999995</v>
      </c>
      <c r="BR41" s="9"/>
      <c r="BT41" s="10"/>
    </row>
    <row r="42" spans="1:72" ht="15" customHeight="1" x14ac:dyDescent="0.3">
      <c r="A42" s="2">
        <v>40</v>
      </c>
      <c r="B42" s="4" t="s">
        <v>128</v>
      </c>
      <c r="C42" s="5" t="s">
        <v>86</v>
      </c>
      <c r="D42" s="5">
        <v>395</v>
      </c>
      <c r="E42" s="6" t="s">
        <v>89</v>
      </c>
      <c r="F42" s="7">
        <v>0</v>
      </c>
      <c r="G42" s="7">
        <v>0</v>
      </c>
      <c r="H42" s="7">
        <v>0</v>
      </c>
      <c r="I42" s="7">
        <v>2.6069999999999998</v>
      </c>
      <c r="J42" s="7">
        <v>0</v>
      </c>
      <c r="K42" s="7">
        <v>8.2579999999999991</v>
      </c>
      <c r="L42" s="7">
        <v>0</v>
      </c>
      <c r="M42" s="7">
        <v>0</v>
      </c>
      <c r="N42" s="7">
        <v>0</v>
      </c>
      <c r="O42" s="7">
        <v>0</v>
      </c>
      <c r="P42" s="7">
        <v>15.851000000000001</v>
      </c>
      <c r="Q42" s="7">
        <v>0</v>
      </c>
      <c r="R42" s="7">
        <v>0</v>
      </c>
      <c r="S42" s="7">
        <v>0</v>
      </c>
      <c r="T42" s="7">
        <v>0.25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0.99</v>
      </c>
      <c r="AH42" s="7">
        <v>0</v>
      </c>
      <c r="AI42" s="7">
        <v>0</v>
      </c>
      <c r="AJ42" s="7">
        <v>9.77</v>
      </c>
      <c r="AK42" s="7">
        <v>1.1399999999999999</v>
      </c>
      <c r="AL42" s="7">
        <v>0</v>
      </c>
      <c r="AM42" s="7">
        <v>18.055999999999997</v>
      </c>
      <c r="AN42" s="7">
        <v>0</v>
      </c>
      <c r="AO42" s="7">
        <v>2.3960000000000004</v>
      </c>
      <c r="AP42" s="7">
        <v>0</v>
      </c>
      <c r="AQ42" s="7">
        <v>0</v>
      </c>
      <c r="AR42" s="7">
        <v>0.36099999999999999</v>
      </c>
      <c r="AS42" s="7">
        <v>0</v>
      </c>
      <c r="AT42" s="7">
        <v>0</v>
      </c>
      <c r="AU42" s="7">
        <v>0</v>
      </c>
      <c r="AV42" s="7">
        <v>8.0000000000000002E-3</v>
      </c>
      <c r="AW42" s="7">
        <v>0.14000000000000001</v>
      </c>
      <c r="AX42" s="7">
        <v>0</v>
      </c>
      <c r="AY42" s="7">
        <v>1.4999999999999999E-2</v>
      </c>
      <c r="AZ42" s="7">
        <v>0.193</v>
      </c>
      <c r="BA42" s="7">
        <v>1.98</v>
      </c>
      <c r="BB42" s="7">
        <v>0</v>
      </c>
      <c r="BC42" s="7">
        <v>0</v>
      </c>
      <c r="BD42" s="7">
        <v>20.029999999999998</v>
      </c>
      <c r="BE42" s="7">
        <v>0</v>
      </c>
      <c r="BF42" s="7">
        <v>0</v>
      </c>
      <c r="BG42" s="7">
        <v>52.352679999999992</v>
      </c>
      <c r="BH42" s="7">
        <v>6.1442000000000005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4.88</v>
      </c>
      <c r="BP42" s="8">
        <v>145.42187999999999</v>
      </c>
      <c r="BR42" s="9"/>
      <c r="BT42" s="10"/>
    </row>
    <row r="43" spans="1:72" ht="15" customHeight="1" x14ac:dyDescent="0.3">
      <c r="A43" s="2">
        <v>41</v>
      </c>
      <c r="B43" s="4" t="s">
        <v>129</v>
      </c>
      <c r="C43" s="5" t="s">
        <v>86</v>
      </c>
      <c r="D43" s="5">
        <v>426</v>
      </c>
      <c r="E43" s="6" t="s">
        <v>92</v>
      </c>
      <c r="F43" s="7">
        <v>0</v>
      </c>
      <c r="G43" s="7">
        <v>0</v>
      </c>
      <c r="H43" s="7">
        <v>0</v>
      </c>
      <c r="I43" s="7">
        <v>2.0549999999999997</v>
      </c>
      <c r="J43" s="7">
        <v>0.97</v>
      </c>
      <c r="K43" s="7">
        <v>9.0599999999999987</v>
      </c>
      <c r="L43" s="7">
        <v>0</v>
      </c>
      <c r="M43" s="7">
        <v>0.65999999999999992</v>
      </c>
      <c r="N43" s="7">
        <v>0</v>
      </c>
      <c r="O43" s="7">
        <v>0</v>
      </c>
      <c r="P43" s="7">
        <v>18.21</v>
      </c>
      <c r="Q43" s="7">
        <v>1.9000000000000003E-2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0.91</v>
      </c>
      <c r="AH43" s="7">
        <v>0</v>
      </c>
      <c r="AI43" s="7">
        <v>0</v>
      </c>
      <c r="AJ43" s="7">
        <v>13.73</v>
      </c>
      <c r="AK43" s="7">
        <v>0</v>
      </c>
      <c r="AL43" s="7">
        <v>0</v>
      </c>
      <c r="AM43" s="7">
        <v>14.08</v>
      </c>
      <c r="AN43" s="7">
        <v>7.8000000000000007</v>
      </c>
      <c r="AO43" s="7">
        <v>3.78</v>
      </c>
      <c r="AP43" s="7">
        <v>0</v>
      </c>
      <c r="AQ43" s="7">
        <v>0</v>
      </c>
      <c r="AR43" s="7">
        <v>0</v>
      </c>
      <c r="AS43" s="7">
        <v>0.01</v>
      </c>
      <c r="AT43" s="7">
        <v>0.02</v>
      </c>
      <c r="AU43" s="7">
        <v>0</v>
      </c>
      <c r="AV43" s="7">
        <v>0.06</v>
      </c>
      <c r="AW43" s="7">
        <v>0.02</v>
      </c>
      <c r="AX43" s="7">
        <v>0</v>
      </c>
      <c r="AY43" s="7">
        <v>0</v>
      </c>
      <c r="AZ43" s="7">
        <v>0.218</v>
      </c>
      <c r="BA43" s="7">
        <v>3.68</v>
      </c>
      <c r="BB43" s="7">
        <v>0</v>
      </c>
      <c r="BC43" s="7">
        <v>0</v>
      </c>
      <c r="BD43" s="7">
        <v>41.31</v>
      </c>
      <c r="BE43" s="7">
        <v>0</v>
      </c>
      <c r="BF43" s="7">
        <v>0</v>
      </c>
      <c r="BG43" s="7">
        <v>51.22</v>
      </c>
      <c r="BH43" s="7">
        <v>4.75</v>
      </c>
      <c r="BI43" s="7">
        <v>0</v>
      </c>
      <c r="BJ43" s="7">
        <v>0</v>
      </c>
      <c r="BK43" s="7">
        <v>0</v>
      </c>
      <c r="BL43" s="7">
        <v>3.94</v>
      </c>
      <c r="BM43" s="7">
        <v>0</v>
      </c>
      <c r="BN43" s="7">
        <v>0</v>
      </c>
      <c r="BO43" s="7">
        <v>0.99</v>
      </c>
      <c r="BP43" s="8">
        <v>177.49200000000002</v>
      </c>
      <c r="BR43" s="9"/>
      <c r="BT43" s="10"/>
    </row>
    <row r="44" spans="1:72" ht="15" customHeight="1" x14ac:dyDescent="0.3">
      <c r="A44" s="2">
        <v>42</v>
      </c>
      <c r="B44" s="4" t="s">
        <v>130</v>
      </c>
      <c r="C44" s="5" t="s">
        <v>86</v>
      </c>
      <c r="D44" s="5">
        <v>2283</v>
      </c>
      <c r="E44" s="6" t="s">
        <v>87</v>
      </c>
      <c r="F44" s="7">
        <v>0</v>
      </c>
      <c r="G44" s="7">
        <v>0</v>
      </c>
      <c r="H44" s="7">
        <v>0</v>
      </c>
      <c r="I44" s="7">
        <v>40.516999999999996</v>
      </c>
      <c r="J44" s="7">
        <v>0</v>
      </c>
      <c r="K44" s="7">
        <v>64.704000000000008</v>
      </c>
      <c r="L44" s="7">
        <v>0</v>
      </c>
      <c r="M44" s="7">
        <v>0</v>
      </c>
      <c r="N44" s="7">
        <v>0</v>
      </c>
      <c r="O44" s="7">
        <v>0</v>
      </c>
      <c r="P44" s="7">
        <v>102.69600000000001</v>
      </c>
      <c r="Q44" s="7">
        <v>0</v>
      </c>
      <c r="R44" s="7">
        <v>0</v>
      </c>
      <c r="S44" s="7">
        <v>0</v>
      </c>
      <c r="T44" s="7">
        <v>0.60200000000000009</v>
      </c>
      <c r="U44" s="7">
        <v>0</v>
      </c>
      <c r="V44" s="7">
        <v>0</v>
      </c>
      <c r="W44" s="7">
        <v>0</v>
      </c>
      <c r="X44" s="7">
        <v>2.5000000000000001E-2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1.171</v>
      </c>
      <c r="AH44" s="7">
        <v>0</v>
      </c>
      <c r="AI44" s="7">
        <v>0</v>
      </c>
      <c r="AJ44" s="7">
        <v>63.414000000000001</v>
      </c>
      <c r="AK44" s="7">
        <v>0.65</v>
      </c>
      <c r="AL44" s="7">
        <v>0</v>
      </c>
      <c r="AM44" s="7">
        <v>104.10499999999999</v>
      </c>
      <c r="AN44" s="7">
        <v>25.189999999999998</v>
      </c>
      <c r="AO44" s="7">
        <v>17.41</v>
      </c>
      <c r="AP44" s="7">
        <v>0</v>
      </c>
      <c r="AQ44" s="7">
        <v>3.1E-2</v>
      </c>
      <c r="AR44" s="7">
        <v>1.925</v>
      </c>
      <c r="AS44" s="7">
        <v>9.9999999999999992E-2</v>
      </c>
      <c r="AT44" s="7">
        <v>0.10300000000000001</v>
      </c>
      <c r="AU44" s="7">
        <v>0.27500000000000002</v>
      </c>
      <c r="AV44" s="7">
        <v>0.11599999999999999</v>
      </c>
      <c r="AW44" s="7">
        <v>0.06</v>
      </c>
      <c r="AX44" s="7">
        <v>0.1</v>
      </c>
      <c r="AY44" s="7">
        <v>4.5010000000000003</v>
      </c>
      <c r="AZ44" s="7">
        <v>1.0450000000000002</v>
      </c>
      <c r="BA44" s="7">
        <v>10.06</v>
      </c>
      <c r="BB44" s="7">
        <v>0</v>
      </c>
      <c r="BC44" s="7">
        <v>1.0149999999999999</v>
      </c>
      <c r="BD44" s="7">
        <v>39.17</v>
      </c>
      <c r="BE44" s="7">
        <v>0</v>
      </c>
      <c r="BF44" s="7">
        <v>0</v>
      </c>
      <c r="BG44" s="7">
        <v>299.25649999999996</v>
      </c>
      <c r="BH44" s="7">
        <v>28.357500000000002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13.769</v>
      </c>
      <c r="BP44" s="8">
        <v>823.40299999999991</v>
      </c>
      <c r="BR44" s="9"/>
      <c r="BT44" s="10"/>
    </row>
    <row r="45" spans="1:72" ht="15" customHeight="1" x14ac:dyDescent="0.3">
      <c r="A45" s="2">
        <v>43</v>
      </c>
      <c r="B45" s="4" t="s">
        <v>131</v>
      </c>
      <c r="C45" s="5" t="s">
        <v>86</v>
      </c>
      <c r="D45" s="5">
        <v>544</v>
      </c>
      <c r="E45" s="6" t="s">
        <v>92</v>
      </c>
      <c r="F45" s="7">
        <v>0</v>
      </c>
      <c r="G45" s="7">
        <v>0</v>
      </c>
      <c r="H45" s="7">
        <v>0</v>
      </c>
      <c r="I45" s="7">
        <v>6.4939999999999998</v>
      </c>
      <c r="J45" s="7">
        <v>1.22</v>
      </c>
      <c r="K45" s="7">
        <v>13.479999999999999</v>
      </c>
      <c r="L45" s="7">
        <v>0</v>
      </c>
      <c r="M45" s="7">
        <v>0.8</v>
      </c>
      <c r="N45" s="7">
        <v>0</v>
      </c>
      <c r="O45" s="7">
        <v>0</v>
      </c>
      <c r="P45" s="7">
        <v>23.19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1.98</v>
      </c>
      <c r="AH45" s="7">
        <v>0</v>
      </c>
      <c r="AI45" s="7">
        <v>0</v>
      </c>
      <c r="AJ45" s="7">
        <v>18.690000000000001</v>
      </c>
      <c r="AK45" s="7">
        <v>0</v>
      </c>
      <c r="AL45" s="7">
        <v>0</v>
      </c>
      <c r="AM45" s="7">
        <v>32.200000000000003</v>
      </c>
      <c r="AN45" s="7">
        <v>0</v>
      </c>
      <c r="AO45" s="7">
        <v>5.2799999999999994</v>
      </c>
      <c r="AP45" s="7">
        <v>0</v>
      </c>
      <c r="AQ45" s="7">
        <v>0</v>
      </c>
      <c r="AR45" s="7">
        <v>0</v>
      </c>
      <c r="AS45" s="7">
        <v>0.02</v>
      </c>
      <c r="AT45" s="7">
        <v>0</v>
      </c>
      <c r="AU45" s="7">
        <v>0.28000000000000003</v>
      </c>
      <c r="AV45" s="7">
        <v>0</v>
      </c>
      <c r="AW45" s="7">
        <v>0.02</v>
      </c>
      <c r="AX45" s="7">
        <v>0</v>
      </c>
      <c r="AY45" s="7">
        <v>0</v>
      </c>
      <c r="AZ45" s="7">
        <v>0</v>
      </c>
      <c r="BA45" s="7">
        <v>33.31</v>
      </c>
      <c r="BB45" s="7">
        <v>0</v>
      </c>
      <c r="BC45" s="7">
        <v>0</v>
      </c>
      <c r="BD45" s="7">
        <v>79.219999999999985</v>
      </c>
      <c r="BE45" s="7">
        <v>0</v>
      </c>
      <c r="BF45" s="7">
        <v>0</v>
      </c>
      <c r="BG45" s="7">
        <v>79.350000000000009</v>
      </c>
      <c r="BH45" s="7">
        <v>9.01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38.980000000000004</v>
      </c>
      <c r="BP45" s="8">
        <v>343.524</v>
      </c>
      <c r="BR45" s="9"/>
      <c r="BT45" s="10"/>
    </row>
    <row r="46" spans="1:72" ht="15" customHeight="1" x14ac:dyDescent="0.3">
      <c r="A46" s="2">
        <v>44</v>
      </c>
      <c r="B46" s="4" t="s">
        <v>132</v>
      </c>
      <c r="C46" s="5" t="s">
        <v>86</v>
      </c>
      <c r="D46" s="5">
        <v>912</v>
      </c>
      <c r="E46" s="6" t="s">
        <v>87</v>
      </c>
      <c r="F46" s="7">
        <v>0</v>
      </c>
      <c r="G46" s="7">
        <v>0</v>
      </c>
      <c r="H46" s="7">
        <v>0</v>
      </c>
      <c r="I46" s="7">
        <v>22.018000000000004</v>
      </c>
      <c r="J46" s="7">
        <v>0</v>
      </c>
      <c r="K46" s="7">
        <v>26.026</v>
      </c>
      <c r="L46" s="7">
        <v>0</v>
      </c>
      <c r="M46" s="7">
        <v>0</v>
      </c>
      <c r="N46" s="7">
        <v>0</v>
      </c>
      <c r="O46" s="7">
        <v>0</v>
      </c>
      <c r="P46" s="7">
        <v>44.771000000000001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1.6E-2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25.898</v>
      </c>
      <c r="AK46" s="7">
        <v>0</v>
      </c>
      <c r="AL46" s="7">
        <v>0</v>
      </c>
      <c r="AM46" s="7">
        <v>31.54</v>
      </c>
      <c r="AN46" s="7">
        <v>10.029999999999999</v>
      </c>
      <c r="AO46" s="7">
        <v>7.0640000000000001</v>
      </c>
      <c r="AP46" s="7">
        <v>0</v>
      </c>
      <c r="AQ46" s="7">
        <v>0.02</v>
      </c>
      <c r="AR46" s="7">
        <v>0.06</v>
      </c>
      <c r="AS46" s="7">
        <v>0</v>
      </c>
      <c r="AT46" s="7">
        <v>0</v>
      </c>
      <c r="AU46" s="7">
        <v>0.12</v>
      </c>
      <c r="AV46" s="7">
        <v>0.15999999999999998</v>
      </c>
      <c r="AW46" s="7">
        <v>0</v>
      </c>
      <c r="AX46" s="7">
        <v>0.05</v>
      </c>
      <c r="AY46" s="7">
        <v>0.09</v>
      </c>
      <c r="AZ46" s="7">
        <v>4.2000000000000003E-2</v>
      </c>
      <c r="BA46" s="7">
        <v>28.020000000000003</v>
      </c>
      <c r="BB46" s="7">
        <v>0</v>
      </c>
      <c r="BC46" s="7">
        <v>0</v>
      </c>
      <c r="BD46" s="7">
        <v>45.48</v>
      </c>
      <c r="BE46" s="7">
        <v>0</v>
      </c>
      <c r="BF46" s="7">
        <v>0</v>
      </c>
      <c r="BG46" s="7">
        <v>139.21939999999998</v>
      </c>
      <c r="BH46" s="7">
        <v>13.599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23.383999999999997</v>
      </c>
      <c r="BP46" s="8">
        <v>417.60740000000004</v>
      </c>
      <c r="BR46" s="9"/>
      <c r="BT46" s="10"/>
    </row>
    <row r="47" spans="1:72" ht="15" customHeight="1" x14ac:dyDescent="0.3">
      <c r="A47" s="2">
        <v>45</v>
      </c>
      <c r="B47" s="4" t="s">
        <v>133</v>
      </c>
      <c r="C47" s="5" t="s">
        <v>86</v>
      </c>
      <c r="D47" s="5">
        <v>201</v>
      </c>
      <c r="E47" s="6" t="s">
        <v>89</v>
      </c>
      <c r="F47" s="7">
        <v>0</v>
      </c>
      <c r="G47" s="7">
        <v>0</v>
      </c>
      <c r="H47" s="7">
        <v>0</v>
      </c>
      <c r="I47" s="7">
        <v>0.9</v>
      </c>
      <c r="J47" s="7">
        <v>0</v>
      </c>
      <c r="K47" s="7">
        <v>5.4489999999999998</v>
      </c>
      <c r="L47" s="7">
        <v>0</v>
      </c>
      <c r="M47" s="7">
        <v>0</v>
      </c>
      <c r="N47" s="7">
        <v>0</v>
      </c>
      <c r="O47" s="7">
        <v>0</v>
      </c>
      <c r="P47" s="7">
        <v>8.0409999999999986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0.59</v>
      </c>
      <c r="AH47" s="7">
        <v>0</v>
      </c>
      <c r="AI47" s="7">
        <v>0</v>
      </c>
      <c r="AJ47" s="7">
        <v>4.9039999999999999</v>
      </c>
      <c r="AK47" s="7">
        <v>0.52</v>
      </c>
      <c r="AL47" s="7">
        <v>0</v>
      </c>
      <c r="AM47" s="7">
        <v>11.332999999999998</v>
      </c>
      <c r="AN47" s="7">
        <v>0</v>
      </c>
      <c r="AO47" s="7">
        <v>1.6199999999999999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4.0000000000000001E-3</v>
      </c>
      <c r="AW47" s="7">
        <v>0</v>
      </c>
      <c r="AX47" s="7">
        <v>0</v>
      </c>
      <c r="AY47" s="7">
        <v>0</v>
      </c>
      <c r="AZ47" s="7">
        <v>0.14000000000000001</v>
      </c>
      <c r="BA47" s="7">
        <v>0.26</v>
      </c>
      <c r="BB47" s="7">
        <v>0</v>
      </c>
      <c r="BC47" s="7">
        <v>0</v>
      </c>
      <c r="BD47" s="7">
        <v>9.15</v>
      </c>
      <c r="BE47" s="7">
        <v>0</v>
      </c>
      <c r="BF47" s="7">
        <v>0</v>
      </c>
      <c r="BG47" s="7">
        <v>15.6578</v>
      </c>
      <c r="BH47" s="7">
        <v>1.3725999999999998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4.0350000000000001</v>
      </c>
      <c r="BP47" s="8">
        <v>63.976399999999998</v>
      </c>
      <c r="BR47" s="9"/>
      <c r="BT47" s="10"/>
    </row>
    <row r="48" spans="1:72" ht="15" customHeight="1" x14ac:dyDescent="0.3">
      <c r="A48" s="2">
        <v>46</v>
      </c>
      <c r="B48" s="4" t="s">
        <v>134</v>
      </c>
      <c r="C48" s="5" t="s">
        <v>86</v>
      </c>
      <c r="D48" s="5">
        <v>98</v>
      </c>
      <c r="E48" s="6" t="s">
        <v>92</v>
      </c>
      <c r="F48" s="7">
        <v>0</v>
      </c>
      <c r="G48" s="7">
        <v>0</v>
      </c>
      <c r="H48" s="7">
        <v>0</v>
      </c>
      <c r="I48" s="7">
        <v>1.665</v>
      </c>
      <c r="J48" s="7">
        <v>0.16</v>
      </c>
      <c r="K48" s="7">
        <v>2.2600000000000007</v>
      </c>
      <c r="L48" s="7">
        <v>0</v>
      </c>
      <c r="M48" s="7">
        <v>0.18000000000000002</v>
      </c>
      <c r="N48" s="7">
        <v>0</v>
      </c>
      <c r="O48" s="7">
        <v>0</v>
      </c>
      <c r="P48" s="7">
        <v>6.169999999999999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0.48</v>
      </c>
      <c r="AH48" s="7">
        <v>0</v>
      </c>
      <c r="AI48" s="7">
        <v>0</v>
      </c>
      <c r="AJ48" s="7">
        <v>3.8500000000000005</v>
      </c>
      <c r="AK48" s="7">
        <v>0</v>
      </c>
      <c r="AL48" s="7">
        <v>0</v>
      </c>
      <c r="AM48" s="7">
        <v>6.12</v>
      </c>
      <c r="AN48" s="7">
        <v>0</v>
      </c>
      <c r="AO48" s="7">
        <v>1.0699999999999998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2.66</v>
      </c>
      <c r="BB48" s="7">
        <v>0</v>
      </c>
      <c r="BC48" s="7">
        <v>0</v>
      </c>
      <c r="BD48" s="7">
        <v>9.51</v>
      </c>
      <c r="BE48" s="7">
        <v>0</v>
      </c>
      <c r="BF48" s="7">
        <v>0</v>
      </c>
      <c r="BG48" s="7">
        <v>14.709999999999999</v>
      </c>
      <c r="BH48" s="7">
        <v>1.74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0.41</v>
      </c>
      <c r="BP48" s="8">
        <v>50.984999999999999</v>
      </c>
      <c r="BR48" s="9"/>
      <c r="BT48" s="10"/>
    </row>
    <row r="49" spans="1:72" x14ac:dyDescent="0.3">
      <c r="A49" s="2">
        <v>47</v>
      </c>
      <c r="B49" s="4" t="s">
        <v>135</v>
      </c>
      <c r="C49" s="5" t="s">
        <v>86</v>
      </c>
      <c r="D49" s="5">
        <v>3792</v>
      </c>
      <c r="E49" s="6" t="s">
        <v>92</v>
      </c>
      <c r="F49" s="7">
        <v>0</v>
      </c>
      <c r="G49" s="7">
        <v>0.01</v>
      </c>
      <c r="H49" s="7">
        <v>0</v>
      </c>
      <c r="I49" s="7">
        <v>43.69</v>
      </c>
      <c r="J49" s="7">
        <v>6.6</v>
      </c>
      <c r="K49" s="7">
        <v>71.72</v>
      </c>
      <c r="L49" s="7">
        <v>0</v>
      </c>
      <c r="M49" s="7">
        <v>5.5</v>
      </c>
      <c r="N49" s="7">
        <v>0</v>
      </c>
      <c r="O49" s="7">
        <v>0</v>
      </c>
      <c r="P49" s="7">
        <v>151.85000000000002</v>
      </c>
      <c r="Q49" s="7">
        <v>0.02</v>
      </c>
      <c r="R49" s="7">
        <v>0</v>
      </c>
      <c r="S49" s="7">
        <v>0</v>
      </c>
      <c r="T49" s="7">
        <v>0.1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99.38</v>
      </c>
      <c r="AK49" s="7">
        <v>0</v>
      </c>
      <c r="AL49" s="7">
        <v>0</v>
      </c>
      <c r="AM49" s="7">
        <v>213.78000000000003</v>
      </c>
      <c r="AN49" s="7">
        <v>0</v>
      </c>
      <c r="AO49" s="7">
        <v>33.308</v>
      </c>
      <c r="AP49" s="7">
        <v>0</v>
      </c>
      <c r="AQ49" s="7">
        <v>2E-3</v>
      </c>
      <c r="AR49" s="7">
        <v>0.70100000000000007</v>
      </c>
      <c r="AS49" s="7">
        <v>4.1999999999999996E-2</v>
      </c>
      <c r="AT49" s="7">
        <v>0.14499999999999999</v>
      </c>
      <c r="AU49" s="7">
        <v>0.32</v>
      </c>
      <c r="AV49" s="7">
        <v>0.31</v>
      </c>
      <c r="AW49" s="7">
        <v>6.0999999999999999E-2</v>
      </c>
      <c r="AX49" s="7">
        <v>0</v>
      </c>
      <c r="AY49" s="7">
        <v>3.0000000000000001E-3</v>
      </c>
      <c r="AZ49" s="7">
        <v>1.2969999999999999</v>
      </c>
      <c r="BA49" s="7">
        <v>44.72</v>
      </c>
      <c r="BB49" s="7">
        <v>0</v>
      </c>
      <c r="BC49" s="7">
        <v>4.2200000000000006</v>
      </c>
      <c r="BD49" s="7">
        <v>194.18</v>
      </c>
      <c r="BE49" s="7">
        <v>0</v>
      </c>
      <c r="BF49" s="7">
        <v>0</v>
      </c>
      <c r="BG49" s="7">
        <v>563.87400000000002</v>
      </c>
      <c r="BH49" s="7">
        <v>63.722999999999999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26.860000000000003</v>
      </c>
      <c r="BP49" s="8">
        <v>1526.4160000000002</v>
      </c>
      <c r="BR49" s="9"/>
      <c r="BT49" s="10"/>
    </row>
    <row r="50" spans="1:72" ht="15.75" customHeight="1" x14ac:dyDescent="0.3">
      <c r="A50" s="2">
        <v>48</v>
      </c>
      <c r="B50" s="4" t="s">
        <v>136</v>
      </c>
      <c r="C50" s="5" t="s">
        <v>86</v>
      </c>
      <c r="D50" s="5">
        <v>1474</v>
      </c>
      <c r="E50" s="6" t="s">
        <v>89</v>
      </c>
      <c r="F50" s="7">
        <v>0</v>
      </c>
      <c r="G50" s="7">
        <v>0</v>
      </c>
      <c r="H50" s="7">
        <v>0</v>
      </c>
      <c r="I50" s="7">
        <v>10.067</v>
      </c>
      <c r="J50" s="7">
        <v>0</v>
      </c>
      <c r="K50" s="7">
        <v>34.394999999999996</v>
      </c>
      <c r="L50" s="7">
        <v>0</v>
      </c>
      <c r="M50" s="7">
        <v>0</v>
      </c>
      <c r="N50" s="7">
        <v>0</v>
      </c>
      <c r="O50" s="7">
        <v>0</v>
      </c>
      <c r="P50" s="7">
        <v>66.751999999999995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47.298000000000002</v>
      </c>
      <c r="AK50" s="7">
        <v>4.38</v>
      </c>
      <c r="AL50" s="7">
        <v>0</v>
      </c>
      <c r="AM50" s="7">
        <v>67.503</v>
      </c>
      <c r="AN50" s="7">
        <v>0</v>
      </c>
      <c r="AO50" s="7">
        <v>9.7909999999999986</v>
      </c>
      <c r="AP50" s="7">
        <v>0</v>
      </c>
      <c r="AQ50" s="7">
        <v>0</v>
      </c>
      <c r="AR50" s="7">
        <v>0.67</v>
      </c>
      <c r="AS50" s="7">
        <v>0</v>
      </c>
      <c r="AT50" s="7">
        <v>0</v>
      </c>
      <c r="AU50" s="7">
        <v>0</v>
      </c>
      <c r="AV50" s="7">
        <v>6.7000000000000004E-2</v>
      </c>
      <c r="AW50" s="7">
        <v>0.02</v>
      </c>
      <c r="AX50" s="7">
        <v>0</v>
      </c>
      <c r="AY50" s="7">
        <v>0.54100000000000004</v>
      </c>
      <c r="AZ50" s="7">
        <v>0.68399999999999994</v>
      </c>
      <c r="BA50" s="7">
        <v>0</v>
      </c>
      <c r="BB50" s="7">
        <v>0</v>
      </c>
      <c r="BC50" s="7">
        <v>0</v>
      </c>
      <c r="BD50" s="7">
        <v>86.87</v>
      </c>
      <c r="BE50" s="7">
        <v>0</v>
      </c>
      <c r="BF50" s="7">
        <v>0</v>
      </c>
      <c r="BG50" s="7">
        <v>208.5806</v>
      </c>
      <c r="BH50" s="7">
        <v>24.575800000000005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4.7379999999999995</v>
      </c>
      <c r="BP50" s="8">
        <v>566.93239999999992</v>
      </c>
      <c r="BR50" s="9"/>
      <c r="BT50" s="10"/>
    </row>
    <row r="51" spans="1:72" ht="18" customHeight="1" x14ac:dyDescent="0.3">
      <c r="A51" s="2">
        <v>49</v>
      </c>
      <c r="B51" s="4" t="s">
        <v>137</v>
      </c>
      <c r="C51" s="5" t="s">
        <v>86</v>
      </c>
      <c r="D51" s="5">
        <v>292</v>
      </c>
      <c r="E51" s="6" t="s">
        <v>87</v>
      </c>
      <c r="F51" s="7">
        <v>0</v>
      </c>
      <c r="G51" s="7">
        <v>0</v>
      </c>
      <c r="H51" s="7">
        <v>0</v>
      </c>
      <c r="I51" s="7">
        <v>6.4749999999999996</v>
      </c>
      <c r="J51" s="7">
        <v>0</v>
      </c>
      <c r="K51" s="7">
        <v>7.9630000000000001</v>
      </c>
      <c r="L51" s="7">
        <v>0</v>
      </c>
      <c r="M51" s="7">
        <v>0</v>
      </c>
      <c r="N51" s="7">
        <v>0</v>
      </c>
      <c r="O51" s="7">
        <v>0</v>
      </c>
      <c r="P51" s="7">
        <v>13.955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7.722999999999999</v>
      </c>
      <c r="AK51" s="7">
        <v>0.02</v>
      </c>
      <c r="AL51" s="7">
        <v>0</v>
      </c>
      <c r="AM51" s="7">
        <v>12.405000000000001</v>
      </c>
      <c r="AN51" s="7">
        <v>3.66</v>
      </c>
      <c r="AO51" s="7">
        <v>2.7410000000000001</v>
      </c>
      <c r="AP51" s="7">
        <v>0</v>
      </c>
      <c r="AQ51" s="7">
        <v>1.9999999999999997E-2</v>
      </c>
      <c r="AR51" s="7">
        <v>0.59099999999999997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1.4999999999999999E-2</v>
      </c>
      <c r="AY51" s="7">
        <v>0.4</v>
      </c>
      <c r="AZ51" s="7">
        <v>0.42299999999999999</v>
      </c>
      <c r="BA51" s="7">
        <v>0.98000000000000009</v>
      </c>
      <c r="BB51" s="7">
        <v>0</v>
      </c>
      <c r="BC51" s="7">
        <v>0.03</v>
      </c>
      <c r="BD51" s="7">
        <v>1.38</v>
      </c>
      <c r="BE51" s="7">
        <v>0</v>
      </c>
      <c r="BF51" s="7">
        <v>0</v>
      </c>
      <c r="BG51" s="7">
        <v>41.982800000000005</v>
      </c>
      <c r="BH51" s="7">
        <v>4.0798999999999994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1.181</v>
      </c>
      <c r="BP51" s="8">
        <v>106.02470000000001</v>
      </c>
      <c r="BR51" s="9"/>
      <c r="BT51" s="10"/>
    </row>
    <row r="52" spans="1:72" ht="15" customHeight="1" x14ac:dyDescent="0.3">
      <c r="A52" s="2">
        <v>50</v>
      </c>
      <c r="B52" s="4" t="s">
        <v>138</v>
      </c>
      <c r="C52" s="5" t="s">
        <v>86</v>
      </c>
      <c r="D52" s="5">
        <v>8122</v>
      </c>
      <c r="E52" s="6" t="s">
        <v>89</v>
      </c>
      <c r="F52" s="7">
        <v>0</v>
      </c>
      <c r="G52" s="7">
        <v>0</v>
      </c>
      <c r="H52" s="7">
        <v>0</v>
      </c>
      <c r="I52" s="7">
        <v>117.99400000000001</v>
      </c>
      <c r="J52" s="7">
        <v>0</v>
      </c>
      <c r="K52" s="7">
        <v>223.27300000000002</v>
      </c>
      <c r="L52" s="7">
        <v>0</v>
      </c>
      <c r="M52" s="7">
        <v>0</v>
      </c>
      <c r="N52" s="7">
        <v>0</v>
      </c>
      <c r="O52" s="7">
        <v>0</v>
      </c>
      <c r="P52" s="7">
        <v>405.61</v>
      </c>
      <c r="Q52" s="7">
        <v>0.12</v>
      </c>
      <c r="R52" s="7">
        <v>0</v>
      </c>
      <c r="S52" s="7">
        <v>0</v>
      </c>
      <c r="T52" s="7">
        <v>11.400000000000002</v>
      </c>
      <c r="U52" s="7">
        <v>0</v>
      </c>
      <c r="V52" s="7">
        <v>0</v>
      </c>
      <c r="W52" s="7">
        <v>0</v>
      </c>
      <c r="X52" s="7">
        <v>0.52600000000000002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105.12</v>
      </c>
      <c r="AH52" s="7">
        <v>0</v>
      </c>
      <c r="AI52" s="7">
        <v>0</v>
      </c>
      <c r="AJ52" s="7">
        <v>286.24</v>
      </c>
      <c r="AK52" s="7">
        <v>59.08</v>
      </c>
      <c r="AL52" s="7">
        <v>5.0000000000000001E-3</v>
      </c>
      <c r="AM52" s="7">
        <v>566.36300000000006</v>
      </c>
      <c r="AN52" s="7">
        <v>0</v>
      </c>
      <c r="AO52" s="7">
        <v>91.682000000000002</v>
      </c>
      <c r="AP52" s="7">
        <v>0</v>
      </c>
      <c r="AQ52" s="7">
        <v>0.27500000000000002</v>
      </c>
      <c r="AR52" s="7">
        <v>9.2010000000000005</v>
      </c>
      <c r="AS52" s="7">
        <v>0.05</v>
      </c>
      <c r="AT52" s="7">
        <v>0.44000000000000006</v>
      </c>
      <c r="AU52" s="7">
        <v>2.16</v>
      </c>
      <c r="AV52" s="7">
        <v>0.22999999999999998</v>
      </c>
      <c r="AW52" s="7">
        <v>0.39</v>
      </c>
      <c r="AX52" s="7">
        <v>0</v>
      </c>
      <c r="AY52" s="7">
        <v>7.1680000000000001</v>
      </c>
      <c r="AZ52" s="7">
        <v>29.332000000000004</v>
      </c>
      <c r="BA52" s="7">
        <v>228.32</v>
      </c>
      <c r="BB52" s="7">
        <v>0</v>
      </c>
      <c r="BC52" s="7">
        <v>7.3404000000000007</v>
      </c>
      <c r="BD52" s="7">
        <v>419.65</v>
      </c>
      <c r="BE52" s="7">
        <v>0</v>
      </c>
      <c r="BF52" s="7">
        <v>0</v>
      </c>
      <c r="BG52" s="7">
        <v>1089.42542</v>
      </c>
      <c r="BH52" s="7">
        <v>123.81159999999998</v>
      </c>
      <c r="BI52" s="7">
        <v>0</v>
      </c>
      <c r="BJ52" s="7">
        <v>0</v>
      </c>
      <c r="BK52" s="7">
        <v>13.1</v>
      </c>
      <c r="BL52" s="7">
        <v>8.98</v>
      </c>
      <c r="BM52" s="7">
        <v>0</v>
      </c>
      <c r="BN52" s="7">
        <v>0</v>
      </c>
      <c r="BO52" s="7">
        <v>196.44000000000003</v>
      </c>
      <c r="BP52" s="8">
        <v>4003.7264200000004</v>
      </c>
      <c r="BR52" s="9"/>
      <c r="BT52" s="10"/>
    </row>
    <row r="53" spans="1:72" ht="15" customHeight="1" x14ac:dyDescent="0.3">
      <c r="A53" s="2">
        <v>51</v>
      </c>
      <c r="B53" s="4" t="s">
        <v>139</v>
      </c>
      <c r="C53" s="5" t="s">
        <v>86</v>
      </c>
      <c r="D53" s="5">
        <v>4717</v>
      </c>
      <c r="E53" s="6" t="s">
        <v>87</v>
      </c>
      <c r="F53" s="7">
        <v>0</v>
      </c>
      <c r="G53" s="7">
        <v>0</v>
      </c>
      <c r="H53" s="7">
        <v>0</v>
      </c>
      <c r="I53" s="7">
        <v>69.929999999999993</v>
      </c>
      <c r="J53" s="7">
        <v>7.86</v>
      </c>
      <c r="K53" s="7">
        <v>73.930000000000007</v>
      </c>
      <c r="L53" s="7">
        <v>11.39</v>
      </c>
      <c r="M53" s="7">
        <v>2.61</v>
      </c>
      <c r="N53" s="7">
        <v>0</v>
      </c>
      <c r="O53" s="7">
        <v>0</v>
      </c>
      <c r="P53" s="7">
        <v>178.56700000000001</v>
      </c>
      <c r="Q53" s="7">
        <v>0</v>
      </c>
      <c r="R53" s="7">
        <v>0</v>
      </c>
      <c r="S53" s="7">
        <v>0</v>
      </c>
      <c r="T53" s="7">
        <v>0.76</v>
      </c>
      <c r="U53" s="7">
        <v>0</v>
      </c>
      <c r="V53" s="7">
        <v>0</v>
      </c>
      <c r="W53" s="7">
        <v>0</v>
      </c>
      <c r="X53" s="7">
        <v>2.1000000000000001E-2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152.69999999999999</v>
      </c>
      <c r="AH53" s="7">
        <v>0</v>
      </c>
      <c r="AI53" s="7">
        <v>0</v>
      </c>
      <c r="AJ53" s="7">
        <v>122.53000000000002</v>
      </c>
      <c r="AK53" s="7">
        <v>9.33</v>
      </c>
      <c r="AL53" s="7">
        <v>0</v>
      </c>
      <c r="AM53" s="7">
        <v>271.14500000000004</v>
      </c>
      <c r="AN53" s="7">
        <v>22.65</v>
      </c>
      <c r="AO53" s="7">
        <v>49.652999999999999</v>
      </c>
      <c r="AP53" s="7">
        <v>0</v>
      </c>
      <c r="AQ53" s="7">
        <v>0.20599999999999996</v>
      </c>
      <c r="AR53" s="7">
        <v>8.375</v>
      </c>
      <c r="AS53" s="7">
        <v>0.499</v>
      </c>
      <c r="AT53" s="7">
        <v>0.90500000000000003</v>
      </c>
      <c r="AU53" s="7">
        <v>1.6950000000000001</v>
      </c>
      <c r="AV53" s="7">
        <v>0.53600000000000003</v>
      </c>
      <c r="AW53" s="7">
        <v>0.435</v>
      </c>
      <c r="AX53" s="7">
        <v>0.22</v>
      </c>
      <c r="AY53" s="7">
        <v>28.965</v>
      </c>
      <c r="AZ53" s="7">
        <v>0</v>
      </c>
      <c r="BA53" s="7">
        <v>159.59</v>
      </c>
      <c r="BB53" s="7">
        <v>0</v>
      </c>
      <c r="BC53" s="7">
        <v>0.02</v>
      </c>
      <c r="BD53" s="7">
        <v>110.55000000000003</v>
      </c>
      <c r="BE53" s="7">
        <v>0</v>
      </c>
      <c r="BF53" s="7">
        <v>0</v>
      </c>
      <c r="BG53" s="7">
        <v>613.39</v>
      </c>
      <c r="BH53" s="7">
        <v>53.71</v>
      </c>
      <c r="BI53" s="7">
        <v>0</v>
      </c>
      <c r="BJ53" s="7">
        <v>0</v>
      </c>
      <c r="BK53" s="7">
        <v>6.0799999999999992</v>
      </c>
      <c r="BL53" s="7">
        <v>4.1399999999999997</v>
      </c>
      <c r="BM53" s="7">
        <v>0</v>
      </c>
      <c r="BN53" s="7">
        <v>0</v>
      </c>
      <c r="BO53" s="7">
        <v>173.47</v>
      </c>
      <c r="BP53" s="8">
        <v>2135.8620000000001</v>
      </c>
      <c r="BR53" s="9"/>
      <c r="BT53" s="10"/>
    </row>
    <row r="54" spans="1:72" ht="15" customHeight="1" x14ac:dyDescent="0.3">
      <c r="A54" s="2">
        <v>52</v>
      </c>
      <c r="B54" s="4" t="s">
        <v>140</v>
      </c>
      <c r="C54" s="5" t="s">
        <v>86</v>
      </c>
      <c r="D54" s="5">
        <v>1178</v>
      </c>
      <c r="E54" s="6" t="s">
        <v>92</v>
      </c>
      <c r="F54" s="7">
        <v>0</v>
      </c>
      <c r="G54" s="7">
        <v>5.0000000000000001E-3</v>
      </c>
      <c r="H54" s="7">
        <v>0</v>
      </c>
      <c r="I54" s="7">
        <v>9.93</v>
      </c>
      <c r="J54" s="7">
        <v>2.25</v>
      </c>
      <c r="K54" s="7">
        <v>24.560000000000002</v>
      </c>
      <c r="L54" s="7">
        <v>0</v>
      </c>
      <c r="M54" s="7">
        <v>1.4899999999999998</v>
      </c>
      <c r="N54" s="7">
        <v>0</v>
      </c>
      <c r="O54" s="7">
        <v>0</v>
      </c>
      <c r="P54" s="7">
        <v>49.140000000000008</v>
      </c>
      <c r="Q54" s="7">
        <v>2.4E-2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0.31</v>
      </c>
      <c r="AH54" s="7">
        <v>0</v>
      </c>
      <c r="AI54" s="7">
        <v>0</v>
      </c>
      <c r="AJ54" s="7">
        <v>31.680000000000003</v>
      </c>
      <c r="AK54" s="7">
        <v>0</v>
      </c>
      <c r="AL54" s="7">
        <v>0</v>
      </c>
      <c r="AM54" s="7">
        <v>42.76</v>
      </c>
      <c r="AN54" s="7">
        <v>22.130000000000003</v>
      </c>
      <c r="AO54" s="7">
        <v>11.48</v>
      </c>
      <c r="AP54" s="7">
        <v>0</v>
      </c>
      <c r="AQ54" s="7">
        <v>0</v>
      </c>
      <c r="AR54" s="7">
        <v>0</v>
      </c>
      <c r="AS54" s="7">
        <v>0.01</v>
      </c>
      <c r="AT54" s="7">
        <v>0.02</v>
      </c>
      <c r="AU54" s="7">
        <v>0.01</v>
      </c>
      <c r="AV54" s="7">
        <v>1.45</v>
      </c>
      <c r="AW54" s="7">
        <v>6.5000000000000002E-2</v>
      </c>
      <c r="AX54" s="7">
        <v>0</v>
      </c>
      <c r="AY54" s="7">
        <v>0.216</v>
      </c>
      <c r="AZ54" s="7">
        <v>2.5000000000000001E-2</v>
      </c>
      <c r="BA54" s="7">
        <v>23.56</v>
      </c>
      <c r="BB54" s="7">
        <v>0</v>
      </c>
      <c r="BC54" s="7">
        <v>0</v>
      </c>
      <c r="BD54" s="7">
        <v>117.36</v>
      </c>
      <c r="BE54" s="7">
        <v>0</v>
      </c>
      <c r="BF54" s="7">
        <v>0</v>
      </c>
      <c r="BG54" s="7">
        <v>139.88</v>
      </c>
      <c r="BH54" s="7">
        <v>14.38</v>
      </c>
      <c r="BI54" s="7">
        <v>0</v>
      </c>
      <c r="BJ54" s="7">
        <v>0</v>
      </c>
      <c r="BK54" s="7">
        <v>4.88</v>
      </c>
      <c r="BL54" s="7">
        <v>0</v>
      </c>
      <c r="BM54" s="7">
        <v>0</v>
      </c>
      <c r="BN54" s="7">
        <v>0</v>
      </c>
      <c r="BO54" s="7">
        <v>21.82</v>
      </c>
      <c r="BP54" s="8">
        <v>519.43500000000006</v>
      </c>
      <c r="BR54" s="9"/>
      <c r="BT54" s="10"/>
    </row>
    <row r="55" spans="1:72" ht="15" customHeight="1" x14ac:dyDescent="0.3">
      <c r="A55" s="2">
        <v>53</v>
      </c>
      <c r="B55" s="4" t="s">
        <v>141</v>
      </c>
      <c r="C55" s="5" t="s">
        <v>86</v>
      </c>
      <c r="D55" s="5">
        <v>672</v>
      </c>
      <c r="E55" s="6" t="s">
        <v>92</v>
      </c>
      <c r="F55" s="7">
        <v>0</v>
      </c>
      <c r="G55" s="7">
        <v>1E-3</v>
      </c>
      <c r="H55" s="7">
        <v>0</v>
      </c>
      <c r="I55" s="7">
        <v>10.65</v>
      </c>
      <c r="J55" s="7">
        <v>1.6</v>
      </c>
      <c r="K55" s="7">
        <v>17.670000000000002</v>
      </c>
      <c r="L55" s="7">
        <v>0</v>
      </c>
      <c r="M55" s="7">
        <v>0.89000000000000012</v>
      </c>
      <c r="N55" s="7">
        <v>0</v>
      </c>
      <c r="O55" s="7">
        <v>0</v>
      </c>
      <c r="P55" s="7">
        <v>24.11</v>
      </c>
      <c r="Q55" s="7">
        <v>1.7000000000000001E-2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0.54</v>
      </c>
      <c r="AH55" s="7">
        <v>0</v>
      </c>
      <c r="AI55" s="7">
        <v>0</v>
      </c>
      <c r="AJ55" s="7">
        <v>19.359999999999996</v>
      </c>
      <c r="AK55" s="7">
        <v>0</v>
      </c>
      <c r="AL55" s="7">
        <v>0</v>
      </c>
      <c r="AM55" s="7">
        <v>30.800000000000004</v>
      </c>
      <c r="AN55" s="7">
        <v>0</v>
      </c>
      <c r="AO55" s="7">
        <v>5.4</v>
      </c>
      <c r="AP55" s="7">
        <v>0</v>
      </c>
      <c r="AQ55" s="7">
        <v>1E-3</v>
      </c>
      <c r="AR55" s="7">
        <v>0.219</v>
      </c>
      <c r="AS55" s="7">
        <v>0.02</v>
      </c>
      <c r="AT55" s="7">
        <v>0.04</v>
      </c>
      <c r="AU55" s="7">
        <v>0.14000000000000001</v>
      </c>
      <c r="AV55" s="7">
        <v>0.08</v>
      </c>
      <c r="AW55" s="7">
        <v>0.04</v>
      </c>
      <c r="AX55" s="7">
        <v>0</v>
      </c>
      <c r="AY55" s="7">
        <v>0.155</v>
      </c>
      <c r="AZ55" s="7">
        <v>0.253</v>
      </c>
      <c r="BA55" s="7">
        <v>8.57</v>
      </c>
      <c r="BB55" s="7">
        <v>0</v>
      </c>
      <c r="BC55" s="7">
        <v>0</v>
      </c>
      <c r="BD55" s="7">
        <v>31.939999999999994</v>
      </c>
      <c r="BE55" s="7">
        <v>0</v>
      </c>
      <c r="BF55" s="7">
        <v>0</v>
      </c>
      <c r="BG55" s="7">
        <v>91.259999999999991</v>
      </c>
      <c r="BH55" s="7">
        <v>11.39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2.75</v>
      </c>
      <c r="BP55" s="8">
        <v>257.89600000000002</v>
      </c>
      <c r="BR55" s="9"/>
      <c r="BT55" s="10"/>
    </row>
    <row r="56" spans="1:72" ht="15" customHeight="1" x14ac:dyDescent="0.3">
      <c r="A56" s="2">
        <v>54</v>
      </c>
      <c r="B56" s="4" t="s">
        <v>142</v>
      </c>
      <c r="C56" s="5" t="s">
        <v>86</v>
      </c>
      <c r="D56" s="5">
        <v>6771</v>
      </c>
      <c r="E56" s="6" t="s">
        <v>92</v>
      </c>
      <c r="F56" s="7">
        <v>0</v>
      </c>
      <c r="G56" s="7">
        <v>6.9999999999999993E-2</v>
      </c>
      <c r="H56" s="7">
        <v>0</v>
      </c>
      <c r="I56" s="7">
        <v>127.91399999999999</v>
      </c>
      <c r="J56" s="7">
        <v>12.78</v>
      </c>
      <c r="K56" s="7">
        <v>147.26000000000002</v>
      </c>
      <c r="L56" s="7">
        <v>0</v>
      </c>
      <c r="M56" s="7">
        <v>7.15</v>
      </c>
      <c r="N56" s="7">
        <v>0</v>
      </c>
      <c r="O56" s="7">
        <v>0</v>
      </c>
      <c r="P56" s="7">
        <v>295.49</v>
      </c>
      <c r="Q56" s="7">
        <v>0.14300000000000002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0.16500000000000001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42.1</v>
      </c>
      <c r="AH56" s="7">
        <v>0</v>
      </c>
      <c r="AI56" s="7">
        <v>0</v>
      </c>
      <c r="AJ56" s="7">
        <v>239.62199999999999</v>
      </c>
      <c r="AK56" s="7">
        <v>0</v>
      </c>
      <c r="AL56" s="7">
        <v>0</v>
      </c>
      <c r="AM56" s="7">
        <v>474.23999999999995</v>
      </c>
      <c r="AN56" s="7">
        <v>0</v>
      </c>
      <c r="AO56" s="7">
        <v>86.149999999999991</v>
      </c>
      <c r="AP56" s="7">
        <v>0</v>
      </c>
      <c r="AQ56" s="7">
        <v>1.2E-2</v>
      </c>
      <c r="AR56" s="7">
        <v>1.9929999999999999</v>
      </c>
      <c r="AS56" s="7">
        <v>0.61599999999999999</v>
      </c>
      <c r="AT56" s="7">
        <v>0.34299999999999997</v>
      </c>
      <c r="AU56" s="7">
        <v>8.1009999999999991</v>
      </c>
      <c r="AV56" s="7">
        <v>0.29000000000000004</v>
      </c>
      <c r="AW56" s="7">
        <v>0.215</v>
      </c>
      <c r="AX56" s="7">
        <v>0</v>
      </c>
      <c r="AY56" s="7">
        <v>0.67100000000000004</v>
      </c>
      <c r="AZ56" s="7">
        <v>0.189</v>
      </c>
      <c r="BA56" s="7">
        <v>165</v>
      </c>
      <c r="BB56" s="7">
        <v>0</v>
      </c>
      <c r="BC56" s="7">
        <v>0</v>
      </c>
      <c r="BD56" s="7">
        <v>242.76999999999998</v>
      </c>
      <c r="BE56" s="7">
        <v>0</v>
      </c>
      <c r="BF56" s="7">
        <v>0</v>
      </c>
      <c r="BG56" s="7">
        <v>671.39300000000003</v>
      </c>
      <c r="BH56" s="7">
        <v>70.67</v>
      </c>
      <c r="BI56" s="7">
        <v>0</v>
      </c>
      <c r="BJ56" s="7">
        <v>0</v>
      </c>
      <c r="BK56" s="7">
        <v>29.880000000000003</v>
      </c>
      <c r="BL56" s="7">
        <v>12.8</v>
      </c>
      <c r="BM56" s="7">
        <v>0</v>
      </c>
      <c r="BN56" s="7">
        <v>0</v>
      </c>
      <c r="BO56" s="7">
        <v>182.73399999999995</v>
      </c>
      <c r="BP56" s="8">
        <v>2820.761</v>
      </c>
      <c r="BR56" s="9"/>
      <c r="BT56" s="10"/>
    </row>
    <row r="57" spans="1:72" ht="15" customHeight="1" x14ac:dyDescent="0.3">
      <c r="A57" s="2">
        <v>55</v>
      </c>
      <c r="B57" s="4" t="s">
        <v>143</v>
      </c>
      <c r="C57" s="5" t="s">
        <v>86</v>
      </c>
      <c r="D57" s="5">
        <v>3383</v>
      </c>
      <c r="E57" s="6" t="s">
        <v>89</v>
      </c>
      <c r="F57" s="7">
        <v>0</v>
      </c>
      <c r="G57" s="7">
        <v>0</v>
      </c>
      <c r="H57" s="7">
        <v>0</v>
      </c>
      <c r="I57" s="7">
        <v>31.760000000000005</v>
      </c>
      <c r="J57" s="7">
        <v>0</v>
      </c>
      <c r="K57" s="7">
        <v>86.03</v>
      </c>
      <c r="L57" s="7">
        <v>0</v>
      </c>
      <c r="M57" s="7">
        <v>0</v>
      </c>
      <c r="N57" s="7">
        <v>0</v>
      </c>
      <c r="O57" s="7">
        <v>0</v>
      </c>
      <c r="P57" s="7">
        <v>139.06399999999999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88.972999999999985</v>
      </c>
      <c r="AK57" s="7">
        <v>12.13</v>
      </c>
      <c r="AL57" s="7">
        <v>0</v>
      </c>
      <c r="AM57" s="7">
        <v>167.86799999999999</v>
      </c>
      <c r="AN57" s="7">
        <v>0</v>
      </c>
      <c r="AO57" s="7">
        <v>29.262999999999998</v>
      </c>
      <c r="AP57" s="7">
        <v>0</v>
      </c>
      <c r="AQ57" s="7">
        <v>0</v>
      </c>
      <c r="AR57" s="7">
        <v>1.8220000000000001</v>
      </c>
      <c r="AS57" s="7">
        <v>0</v>
      </c>
      <c r="AT57" s="7">
        <v>0</v>
      </c>
      <c r="AU57" s="7">
        <v>0</v>
      </c>
      <c r="AV57" s="7">
        <v>6.7000000000000004E-2</v>
      </c>
      <c r="AW57" s="7">
        <v>0.03</v>
      </c>
      <c r="AX57" s="7">
        <v>0</v>
      </c>
      <c r="AY57" s="7">
        <v>1.393</v>
      </c>
      <c r="AZ57" s="7">
        <v>2.9569999999999999</v>
      </c>
      <c r="BA57" s="7">
        <v>0</v>
      </c>
      <c r="BB57" s="7">
        <v>0</v>
      </c>
      <c r="BC57" s="7">
        <v>0</v>
      </c>
      <c r="BD57" s="7">
        <v>283.39</v>
      </c>
      <c r="BE57" s="7">
        <v>0</v>
      </c>
      <c r="BF57" s="7">
        <v>0</v>
      </c>
      <c r="BG57" s="7">
        <v>378.53008</v>
      </c>
      <c r="BH57" s="7">
        <v>42.741</v>
      </c>
      <c r="BI57" s="7">
        <v>0</v>
      </c>
      <c r="BJ57" s="7">
        <v>0</v>
      </c>
      <c r="BK57" s="7">
        <v>1.04</v>
      </c>
      <c r="BL57" s="7">
        <v>0</v>
      </c>
      <c r="BM57" s="7">
        <v>0</v>
      </c>
      <c r="BN57" s="7">
        <v>0</v>
      </c>
      <c r="BO57" s="7">
        <v>14.42</v>
      </c>
      <c r="BP57" s="8">
        <v>1281.4780800000001</v>
      </c>
      <c r="BR57" s="9"/>
      <c r="BT57" s="10"/>
    </row>
    <row r="58" spans="1:72" ht="15" customHeight="1" x14ac:dyDescent="0.3">
      <c r="A58" s="2">
        <v>56</v>
      </c>
      <c r="B58" s="4" t="s">
        <v>144</v>
      </c>
      <c r="C58" s="5" t="s">
        <v>86</v>
      </c>
      <c r="D58" s="5">
        <v>6931</v>
      </c>
      <c r="E58" s="6" t="s">
        <v>87</v>
      </c>
      <c r="F58" s="7">
        <v>0</v>
      </c>
      <c r="G58" s="7">
        <v>0</v>
      </c>
      <c r="H58" s="7">
        <v>0</v>
      </c>
      <c r="I58" s="7">
        <v>204.06</v>
      </c>
      <c r="J58" s="7">
        <v>12.087999999999999</v>
      </c>
      <c r="K58" s="7">
        <v>138.55099999999999</v>
      </c>
      <c r="L58" s="7">
        <v>33.767000000000003</v>
      </c>
      <c r="M58" s="7">
        <v>5.09</v>
      </c>
      <c r="N58" s="7">
        <v>0</v>
      </c>
      <c r="O58" s="7">
        <v>0</v>
      </c>
      <c r="P58" s="7">
        <v>320.97799999999995</v>
      </c>
      <c r="Q58" s="7">
        <v>0</v>
      </c>
      <c r="R58" s="7">
        <v>0</v>
      </c>
      <c r="S58" s="7">
        <v>0</v>
      </c>
      <c r="T58" s="7">
        <v>18.009000000000004</v>
      </c>
      <c r="U58" s="7">
        <v>0</v>
      </c>
      <c r="V58" s="7">
        <v>0</v>
      </c>
      <c r="W58" s="7">
        <v>0</v>
      </c>
      <c r="X58" s="7">
        <v>0.26200000000000001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120.342</v>
      </c>
      <c r="AH58" s="7">
        <v>0</v>
      </c>
      <c r="AI58" s="7">
        <v>0</v>
      </c>
      <c r="AJ58" s="7">
        <v>224.31</v>
      </c>
      <c r="AK58" s="7">
        <v>17.615000000000002</v>
      </c>
      <c r="AL58" s="7">
        <v>0</v>
      </c>
      <c r="AM58" s="7">
        <v>362.45999999999992</v>
      </c>
      <c r="AN58" s="7">
        <v>31.58</v>
      </c>
      <c r="AO58" s="7">
        <v>128.84</v>
      </c>
      <c r="AP58" s="7">
        <v>0</v>
      </c>
      <c r="AQ58" s="7">
        <v>0.26800000000000002</v>
      </c>
      <c r="AR58" s="7">
        <v>14.969999999999999</v>
      </c>
      <c r="AS58" s="7">
        <v>1.1870000000000001</v>
      </c>
      <c r="AT58" s="7">
        <v>0.72699999999999987</v>
      </c>
      <c r="AU58" s="7">
        <v>2.1440000000000001</v>
      </c>
      <c r="AV58" s="7">
        <v>3.516</v>
      </c>
      <c r="AW58" s="7">
        <v>2.5219999999999998</v>
      </c>
      <c r="AX58" s="7">
        <v>0.35599999999999998</v>
      </c>
      <c r="AY58" s="7">
        <v>47.652000000000001</v>
      </c>
      <c r="AZ58" s="7">
        <v>0</v>
      </c>
      <c r="BA58" s="7">
        <v>249.80299999999997</v>
      </c>
      <c r="BB58" s="7">
        <v>0</v>
      </c>
      <c r="BC58" s="7">
        <v>39.811</v>
      </c>
      <c r="BD58" s="7">
        <v>327.08999999999992</v>
      </c>
      <c r="BE58" s="7">
        <v>0</v>
      </c>
      <c r="BF58" s="7">
        <v>0</v>
      </c>
      <c r="BG58" s="7">
        <v>1055.7089999999998</v>
      </c>
      <c r="BH58" s="7">
        <v>117.714</v>
      </c>
      <c r="BI58" s="7">
        <v>0</v>
      </c>
      <c r="BJ58" s="7">
        <v>0</v>
      </c>
      <c r="BK58" s="7">
        <v>56.79</v>
      </c>
      <c r="BL58" s="7">
        <v>8.74</v>
      </c>
      <c r="BM58" s="7">
        <v>0</v>
      </c>
      <c r="BN58" s="7">
        <v>0</v>
      </c>
      <c r="BO58" s="7">
        <v>176.47399999999999</v>
      </c>
      <c r="BP58" s="8">
        <v>3794.9439999999995</v>
      </c>
      <c r="BQ58" s="3"/>
      <c r="BR58" s="9"/>
      <c r="BT58" s="10"/>
    </row>
    <row r="59" spans="1:72" ht="15" customHeight="1" x14ac:dyDescent="0.3">
      <c r="A59" s="2">
        <v>57</v>
      </c>
      <c r="B59" s="4" t="s">
        <v>145</v>
      </c>
      <c r="C59" s="5" t="s">
        <v>86</v>
      </c>
      <c r="D59" s="5">
        <v>45425</v>
      </c>
      <c r="E59" s="6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31.11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8">
        <v>31.11</v>
      </c>
      <c r="BQ59" s="3"/>
      <c r="BR59" s="9"/>
      <c r="BT59" s="10"/>
    </row>
    <row r="60" spans="1:72" ht="15" customHeight="1" x14ac:dyDescent="0.3">
      <c r="A60" s="2">
        <v>58</v>
      </c>
      <c r="B60" s="4" t="s">
        <v>146</v>
      </c>
      <c r="C60" s="5" t="s">
        <v>86</v>
      </c>
      <c r="D60" s="5">
        <v>398</v>
      </c>
      <c r="E60" s="6" t="s">
        <v>87</v>
      </c>
      <c r="F60" s="7">
        <v>0</v>
      </c>
      <c r="G60" s="7">
        <v>0</v>
      </c>
      <c r="H60" s="7">
        <v>0</v>
      </c>
      <c r="I60" s="7">
        <v>7.7330000000000005</v>
      </c>
      <c r="J60" s="7">
        <v>0</v>
      </c>
      <c r="K60" s="7">
        <v>12.789</v>
      </c>
      <c r="L60" s="7">
        <v>0</v>
      </c>
      <c r="M60" s="7">
        <v>0</v>
      </c>
      <c r="N60" s="7">
        <v>0</v>
      </c>
      <c r="O60" s="7">
        <v>0</v>
      </c>
      <c r="P60" s="7">
        <v>17.401</v>
      </c>
      <c r="Q60" s="7">
        <v>0</v>
      </c>
      <c r="R60" s="7">
        <v>0</v>
      </c>
      <c r="S60" s="7">
        <v>0</v>
      </c>
      <c r="T60" s="7">
        <v>0.01</v>
      </c>
      <c r="U60" s="7">
        <v>0</v>
      </c>
      <c r="V60" s="7">
        <v>0</v>
      </c>
      <c r="W60" s="7">
        <v>0</v>
      </c>
      <c r="X60" s="7">
        <v>0.03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10.952</v>
      </c>
      <c r="AK60" s="7">
        <v>0.02</v>
      </c>
      <c r="AL60" s="7">
        <v>0</v>
      </c>
      <c r="AM60" s="7">
        <v>14.965</v>
      </c>
      <c r="AN60" s="7">
        <v>4.79</v>
      </c>
      <c r="AO60" s="7">
        <v>3.5750000000000002</v>
      </c>
      <c r="AP60" s="7">
        <v>0</v>
      </c>
      <c r="AQ60" s="7">
        <v>0.01</v>
      </c>
      <c r="AR60" s="7">
        <v>0.57699999999999996</v>
      </c>
      <c r="AS60" s="7">
        <v>4.4999999999999998E-2</v>
      </c>
      <c r="AT60" s="7">
        <v>0</v>
      </c>
      <c r="AU60" s="7">
        <v>0.02</v>
      </c>
      <c r="AV60" s="7">
        <v>0.08</v>
      </c>
      <c r="AW60" s="7">
        <v>0</v>
      </c>
      <c r="AX60" s="7">
        <v>0.01</v>
      </c>
      <c r="AY60" s="7">
        <v>0.58100000000000007</v>
      </c>
      <c r="AZ60" s="7">
        <v>0.21800000000000003</v>
      </c>
      <c r="BA60" s="7">
        <v>0.27</v>
      </c>
      <c r="BB60" s="7">
        <v>0</v>
      </c>
      <c r="BC60" s="7">
        <v>6.0000000000000005E-2</v>
      </c>
      <c r="BD60" s="7">
        <v>0</v>
      </c>
      <c r="BE60" s="7">
        <v>0</v>
      </c>
      <c r="BF60" s="7">
        <v>0</v>
      </c>
      <c r="BG60" s="7">
        <v>68.589399999999998</v>
      </c>
      <c r="BH60" s="7">
        <v>8.3233999999999995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1.9039999999999999</v>
      </c>
      <c r="BP60" s="8">
        <v>152.95280000000002</v>
      </c>
      <c r="BR60" s="9"/>
      <c r="BT60" s="10"/>
    </row>
    <row r="61" spans="1:72" ht="15" customHeight="1" x14ac:dyDescent="0.3">
      <c r="A61" s="2">
        <v>59</v>
      </c>
      <c r="B61" s="4" t="s">
        <v>147</v>
      </c>
      <c r="C61" s="5" t="s">
        <v>148</v>
      </c>
      <c r="D61" s="5">
        <v>725</v>
      </c>
      <c r="E61" s="6" t="s">
        <v>87</v>
      </c>
      <c r="F61" s="7">
        <v>0</v>
      </c>
      <c r="G61" s="7">
        <v>0</v>
      </c>
      <c r="H61" s="7">
        <v>0</v>
      </c>
      <c r="I61" s="7">
        <v>54.16</v>
      </c>
      <c r="J61" s="7">
        <v>1.77</v>
      </c>
      <c r="K61" s="7">
        <v>27.14</v>
      </c>
      <c r="L61" s="7">
        <v>1.27</v>
      </c>
      <c r="M61" s="7">
        <v>0</v>
      </c>
      <c r="N61" s="7">
        <v>0</v>
      </c>
      <c r="O61" s="7">
        <v>0</v>
      </c>
      <c r="P61" s="7">
        <v>183.54999999999995</v>
      </c>
      <c r="Q61" s="7">
        <v>0</v>
      </c>
      <c r="R61" s="7">
        <v>0</v>
      </c>
      <c r="S61" s="7">
        <v>0</v>
      </c>
      <c r="T61" s="7">
        <v>0.48</v>
      </c>
      <c r="U61" s="7">
        <v>0</v>
      </c>
      <c r="V61" s="7">
        <v>0</v>
      </c>
      <c r="W61" s="7">
        <v>0</v>
      </c>
      <c r="X61" s="7">
        <v>5.0000000000000001E-3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1.45</v>
      </c>
      <c r="AH61" s="7">
        <v>0</v>
      </c>
      <c r="AI61" s="7">
        <v>0</v>
      </c>
      <c r="AJ61" s="7">
        <v>40.099999999999994</v>
      </c>
      <c r="AK61" s="7">
        <v>0.37</v>
      </c>
      <c r="AL61" s="7">
        <v>0</v>
      </c>
      <c r="AM61" s="7">
        <v>41.580000000000005</v>
      </c>
      <c r="AN61" s="7">
        <v>4.24</v>
      </c>
      <c r="AO61" s="7">
        <v>7.41</v>
      </c>
      <c r="AP61" s="7">
        <v>0</v>
      </c>
      <c r="AQ61" s="7">
        <v>0</v>
      </c>
      <c r="AR61" s="7">
        <v>1.1500000000000001</v>
      </c>
      <c r="AS61" s="7">
        <v>0.02</v>
      </c>
      <c r="AT61" s="7">
        <v>0</v>
      </c>
      <c r="AU61" s="7">
        <v>0.01</v>
      </c>
      <c r="AV61" s="7">
        <v>9.5000000000000001E-2</v>
      </c>
      <c r="AW61" s="7">
        <v>0.21000000000000002</v>
      </c>
      <c r="AX61" s="7">
        <v>7.6999999999999999E-2</v>
      </c>
      <c r="AY61" s="7">
        <v>4.3249999999999993</v>
      </c>
      <c r="AZ61" s="7">
        <v>0</v>
      </c>
      <c r="BA61" s="7">
        <v>19.939999999999998</v>
      </c>
      <c r="BB61" s="7">
        <v>0</v>
      </c>
      <c r="BC61" s="7">
        <v>6.9449999999999994</v>
      </c>
      <c r="BD61" s="7">
        <v>2.4550000000000001</v>
      </c>
      <c r="BE61" s="7">
        <v>0</v>
      </c>
      <c r="BF61" s="7">
        <v>0</v>
      </c>
      <c r="BG61" s="7">
        <v>261.32</v>
      </c>
      <c r="BH61" s="7">
        <v>49.29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29.635000000000002</v>
      </c>
      <c r="BP61" s="8">
        <v>748.87699999999984</v>
      </c>
      <c r="BR61" s="9"/>
      <c r="BT61" s="10"/>
    </row>
    <row r="62" spans="1:72" ht="15" customHeight="1" x14ac:dyDescent="0.3">
      <c r="A62" s="2">
        <v>60</v>
      </c>
      <c r="B62" s="4" t="s">
        <v>149</v>
      </c>
      <c r="C62" s="5" t="s">
        <v>148</v>
      </c>
      <c r="D62" s="5">
        <v>149</v>
      </c>
      <c r="E62" s="6" t="s">
        <v>87</v>
      </c>
      <c r="F62" s="7">
        <v>0</v>
      </c>
      <c r="G62" s="7">
        <v>0</v>
      </c>
      <c r="H62" s="7">
        <v>0</v>
      </c>
      <c r="I62" s="7">
        <v>1.8149999999999999</v>
      </c>
      <c r="J62" s="7">
        <v>0.55000000000000004</v>
      </c>
      <c r="K62" s="7">
        <v>6.9099999999999993</v>
      </c>
      <c r="L62" s="7">
        <v>0.41</v>
      </c>
      <c r="M62" s="7">
        <v>0</v>
      </c>
      <c r="N62" s="7">
        <v>0</v>
      </c>
      <c r="O62" s="7">
        <v>0</v>
      </c>
      <c r="P62" s="7">
        <v>21.330000000000002</v>
      </c>
      <c r="Q62" s="7">
        <v>0</v>
      </c>
      <c r="R62" s="7">
        <v>0</v>
      </c>
      <c r="S62" s="7">
        <v>0</v>
      </c>
      <c r="T62" s="7">
        <v>0.60000000000000009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1.5089999999999999</v>
      </c>
      <c r="AH62" s="7">
        <v>0</v>
      </c>
      <c r="AI62" s="7">
        <v>0</v>
      </c>
      <c r="AJ62" s="7">
        <v>10.38</v>
      </c>
      <c r="AK62" s="7">
        <v>0</v>
      </c>
      <c r="AL62" s="7">
        <v>0</v>
      </c>
      <c r="AM62" s="7">
        <v>0.54</v>
      </c>
      <c r="AN62" s="7">
        <v>0</v>
      </c>
      <c r="AO62" s="7">
        <v>0</v>
      </c>
      <c r="AP62" s="7">
        <v>0</v>
      </c>
      <c r="AQ62" s="7">
        <v>0</v>
      </c>
      <c r="AR62" s="7">
        <v>0.25</v>
      </c>
      <c r="AS62" s="7">
        <v>2.1999999999999999E-2</v>
      </c>
      <c r="AT62" s="7">
        <v>0</v>
      </c>
      <c r="AU62" s="7">
        <v>0</v>
      </c>
      <c r="AV62" s="7">
        <v>0.11</v>
      </c>
      <c r="AW62" s="7">
        <v>6.0000000000000005E-2</v>
      </c>
      <c r="AX62" s="7">
        <v>0.24</v>
      </c>
      <c r="AY62" s="7">
        <v>0.37</v>
      </c>
      <c r="AZ62" s="7">
        <v>0</v>
      </c>
      <c r="BA62" s="7">
        <v>2</v>
      </c>
      <c r="BB62" s="7">
        <v>0</v>
      </c>
      <c r="BC62" s="7">
        <v>2.165</v>
      </c>
      <c r="BD62" s="7">
        <v>1.46</v>
      </c>
      <c r="BE62" s="7">
        <v>0</v>
      </c>
      <c r="BF62" s="7">
        <v>0</v>
      </c>
      <c r="BG62" s="7">
        <v>52.19</v>
      </c>
      <c r="BH62" s="7">
        <v>13.585999999999999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6.7</v>
      </c>
      <c r="BP62" s="8">
        <v>123.78700000000001</v>
      </c>
      <c r="BR62" s="9"/>
      <c r="BT62" s="10"/>
    </row>
    <row r="63" spans="1:72" ht="15" customHeight="1" x14ac:dyDescent="0.3">
      <c r="A63" s="2">
        <v>61</v>
      </c>
      <c r="B63" s="4" t="s">
        <v>150</v>
      </c>
      <c r="C63" s="5" t="s">
        <v>148</v>
      </c>
      <c r="D63" s="5">
        <v>117</v>
      </c>
      <c r="E63" s="6" t="s">
        <v>87</v>
      </c>
      <c r="F63" s="7">
        <v>0</v>
      </c>
      <c r="G63" s="7">
        <v>0</v>
      </c>
      <c r="H63" s="7">
        <v>0</v>
      </c>
      <c r="I63" s="7">
        <v>0.83499999999999996</v>
      </c>
      <c r="J63" s="7">
        <v>0.26</v>
      </c>
      <c r="K63" s="7">
        <v>2.8120000000000003</v>
      </c>
      <c r="L63" s="7">
        <v>0.38</v>
      </c>
      <c r="M63" s="7">
        <v>0.04</v>
      </c>
      <c r="N63" s="7">
        <v>0</v>
      </c>
      <c r="O63" s="7">
        <v>0</v>
      </c>
      <c r="P63" s="7">
        <v>9.0750000000000011</v>
      </c>
      <c r="Q63" s="7">
        <v>0</v>
      </c>
      <c r="R63" s="7">
        <v>0</v>
      </c>
      <c r="S63" s="7">
        <v>0</v>
      </c>
      <c r="T63" s="7">
        <v>0.06</v>
      </c>
      <c r="U63" s="7">
        <v>0</v>
      </c>
      <c r="V63" s="7">
        <v>0</v>
      </c>
      <c r="W63" s="7">
        <v>0</v>
      </c>
      <c r="X63" s="7">
        <v>2E-3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0.70499999999999996</v>
      </c>
      <c r="AH63" s="7">
        <v>0</v>
      </c>
      <c r="AI63" s="7">
        <v>0</v>
      </c>
      <c r="AJ63" s="7">
        <v>5.3579999999999997</v>
      </c>
      <c r="AK63" s="7">
        <v>0.04</v>
      </c>
      <c r="AL63" s="7">
        <v>0</v>
      </c>
      <c r="AM63" s="7">
        <v>2.71</v>
      </c>
      <c r="AN63" s="7">
        <v>0.22</v>
      </c>
      <c r="AO63" s="7">
        <v>0.3</v>
      </c>
      <c r="AP63" s="7">
        <v>0</v>
      </c>
      <c r="AQ63" s="7">
        <v>5.0000000000000001E-3</v>
      </c>
      <c r="AR63" s="7">
        <v>0.28000000000000003</v>
      </c>
      <c r="AS63" s="7">
        <v>2.6000000000000002E-2</v>
      </c>
      <c r="AT63" s="7">
        <v>0</v>
      </c>
      <c r="AU63" s="7">
        <v>3.0000000000000002E-2</v>
      </c>
      <c r="AV63" s="7">
        <v>0.03</v>
      </c>
      <c r="AW63" s="7">
        <v>0</v>
      </c>
      <c r="AX63" s="7">
        <v>4.5999999999999999E-2</v>
      </c>
      <c r="AY63" s="7">
        <v>0.85</v>
      </c>
      <c r="AZ63" s="7">
        <v>0</v>
      </c>
      <c r="BA63" s="7">
        <v>3.83</v>
      </c>
      <c r="BB63" s="7">
        <v>0</v>
      </c>
      <c r="BC63" s="7">
        <v>1.1399999999999999</v>
      </c>
      <c r="BD63" s="7">
        <v>0.83000000000000007</v>
      </c>
      <c r="BE63" s="7">
        <v>0</v>
      </c>
      <c r="BF63" s="7">
        <v>0</v>
      </c>
      <c r="BG63" s="7">
        <v>7.8699999999999992</v>
      </c>
      <c r="BH63" s="7">
        <v>1.72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3.8899999999999997</v>
      </c>
      <c r="BP63" s="8">
        <v>43.914000000000001</v>
      </c>
      <c r="BR63" s="9"/>
      <c r="BT63" s="10"/>
    </row>
    <row r="64" spans="1:72" ht="15" customHeight="1" x14ac:dyDescent="0.3">
      <c r="A64" s="2">
        <v>62</v>
      </c>
      <c r="B64" s="4" t="s">
        <v>151</v>
      </c>
      <c r="C64" s="5" t="s">
        <v>148</v>
      </c>
      <c r="D64" s="5">
        <v>160</v>
      </c>
      <c r="E64" s="6" t="s">
        <v>87</v>
      </c>
      <c r="F64" s="7">
        <v>0</v>
      </c>
      <c r="G64" s="7">
        <v>0</v>
      </c>
      <c r="H64" s="7">
        <v>0</v>
      </c>
      <c r="I64" s="7">
        <v>0.56999999999999995</v>
      </c>
      <c r="J64" s="7">
        <v>0.47</v>
      </c>
      <c r="K64" s="7">
        <v>5.91</v>
      </c>
      <c r="L64" s="7">
        <v>0.14000000000000001</v>
      </c>
      <c r="M64" s="7">
        <v>0</v>
      </c>
      <c r="N64" s="7">
        <v>0</v>
      </c>
      <c r="O64" s="7">
        <v>0</v>
      </c>
      <c r="P64" s="7">
        <v>11.200000000000001</v>
      </c>
      <c r="Q64" s="7">
        <v>0</v>
      </c>
      <c r="R64" s="7">
        <v>0</v>
      </c>
      <c r="S64" s="7">
        <v>0</v>
      </c>
      <c r="T64" s="7">
        <v>0.51000000000000012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0.44999999999999996</v>
      </c>
      <c r="AH64" s="7">
        <v>0</v>
      </c>
      <c r="AI64" s="7">
        <v>0</v>
      </c>
      <c r="AJ64" s="7">
        <v>8.2100000000000009</v>
      </c>
      <c r="AK64" s="7">
        <v>0.16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0.45</v>
      </c>
      <c r="AS64" s="7">
        <v>0.02</v>
      </c>
      <c r="AT64" s="7">
        <v>0</v>
      </c>
      <c r="AU64" s="7">
        <v>5.0000000000000001E-3</v>
      </c>
      <c r="AV64" s="7">
        <v>5.0000000000000001E-3</v>
      </c>
      <c r="AW64" s="7">
        <v>0</v>
      </c>
      <c r="AX64" s="7">
        <v>2E-3</v>
      </c>
      <c r="AY64" s="7">
        <v>0.64999999999999991</v>
      </c>
      <c r="AZ64" s="7">
        <v>0</v>
      </c>
      <c r="BA64" s="7">
        <v>7.0349999999999993</v>
      </c>
      <c r="BB64" s="7">
        <v>0</v>
      </c>
      <c r="BC64" s="7">
        <v>0.435</v>
      </c>
      <c r="BD64" s="7">
        <v>1.4</v>
      </c>
      <c r="BE64" s="7">
        <v>0</v>
      </c>
      <c r="BF64" s="7">
        <v>0</v>
      </c>
      <c r="BG64" s="7">
        <v>42.72</v>
      </c>
      <c r="BH64" s="7">
        <v>11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7.96</v>
      </c>
      <c r="BP64" s="8">
        <v>101.49699999999999</v>
      </c>
      <c r="BR64" s="9"/>
      <c r="BT64" s="10"/>
    </row>
    <row r="65" spans="1:72" ht="15" customHeight="1" x14ac:dyDescent="0.3">
      <c r="A65" s="2">
        <v>63</v>
      </c>
      <c r="B65" s="4" t="s">
        <v>152</v>
      </c>
      <c r="C65" s="5" t="s">
        <v>148</v>
      </c>
      <c r="D65" s="5">
        <v>214</v>
      </c>
      <c r="E65" s="6" t="s">
        <v>87</v>
      </c>
      <c r="F65" s="7">
        <v>0</v>
      </c>
      <c r="G65" s="7">
        <v>0</v>
      </c>
      <c r="H65" s="7">
        <v>0</v>
      </c>
      <c r="I65" s="7">
        <v>5.1950000000000003</v>
      </c>
      <c r="J65" s="7">
        <v>0.47</v>
      </c>
      <c r="K65" s="7">
        <v>6.59</v>
      </c>
      <c r="L65" s="7">
        <v>0.48</v>
      </c>
      <c r="M65" s="7">
        <v>0</v>
      </c>
      <c r="N65" s="7">
        <v>0</v>
      </c>
      <c r="O65" s="7">
        <v>0</v>
      </c>
      <c r="P65" s="7">
        <v>22.55</v>
      </c>
      <c r="Q65" s="7">
        <v>0</v>
      </c>
      <c r="R65" s="7">
        <v>0</v>
      </c>
      <c r="S65" s="7">
        <v>0</v>
      </c>
      <c r="T65" s="7">
        <v>1.91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0.73</v>
      </c>
      <c r="AH65" s="7">
        <v>0</v>
      </c>
      <c r="AI65" s="7">
        <v>0</v>
      </c>
      <c r="AJ65" s="7">
        <v>8.44</v>
      </c>
      <c r="AK65" s="7">
        <v>0.05</v>
      </c>
      <c r="AL65" s="7">
        <v>0</v>
      </c>
      <c r="AM65" s="7">
        <v>16.100000000000001</v>
      </c>
      <c r="AN65" s="7">
        <v>1.55</v>
      </c>
      <c r="AO65" s="7">
        <v>2.89</v>
      </c>
      <c r="AP65" s="7">
        <v>0</v>
      </c>
      <c r="AQ65" s="7">
        <v>1E-3</v>
      </c>
      <c r="AR65" s="7">
        <v>0.25</v>
      </c>
      <c r="AS65" s="7">
        <v>0.06</v>
      </c>
      <c r="AT65" s="7">
        <v>0</v>
      </c>
      <c r="AU65" s="7">
        <v>2.5000000000000001E-2</v>
      </c>
      <c r="AV65" s="7">
        <v>0</v>
      </c>
      <c r="AW65" s="7">
        <v>7.0000000000000007E-2</v>
      </c>
      <c r="AX65" s="7">
        <v>0</v>
      </c>
      <c r="AY65" s="7">
        <v>0.53500000000000003</v>
      </c>
      <c r="AZ65" s="7">
        <v>0</v>
      </c>
      <c r="BA65" s="7">
        <v>4.9649999999999999</v>
      </c>
      <c r="BB65" s="7">
        <v>0</v>
      </c>
      <c r="BC65" s="7">
        <v>2.8249999999999993</v>
      </c>
      <c r="BD65" s="7">
        <v>0.97</v>
      </c>
      <c r="BE65" s="7">
        <v>0</v>
      </c>
      <c r="BF65" s="7">
        <v>0</v>
      </c>
      <c r="BG65" s="7">
        <v>84.55</v>
      </c>
      <c r="BH65" s="7">
        <v>15.96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8.8450000000000006</v>
      </c>
      <c r="BP65" s="8">
        <v>186.94099999999997</v>
      </c>
      <c r="BR65" s="9"/>
      <c r="BT65" s="10"/>
    </row>
    <row r="66" spans="1:72" ht="15" customHeight="1" x14ac:dyDescent="0.3">
      <c r="A66" s="2">
        <v>64</v>
      </c>
      <c r="B66" s="4" t="s">
        <v>153</v>
      </c>
      <c r="C66" s="5" t="s">
        <v>148</v>
      </c>
      <c r="D66" s="5">
        <v>73</v>
      </c>
      <c r="E66" s="6" t="s">
        <v>87</v>
      </c>
      <c r="F66" s="7">
        <v>0</v>
      </c>
      <c r="G66" s="7">
        <v>0</v>
      </c>
      <c r="H66" s="7">
        <v>0</v>
      </c>
      <c r="I66" s="7">
        <v>0</v>
      </c>
      <c r="J66" s="7">
        <v>0.12</v>
      </c>
      <c r="K66" s="7">
        <v>1.6500000000000001</v>
      </c>
      <c r="L66" s="7">
        <v>0</v>
      </c>
      <c r="M66" s="7">
        <v>0</v>
      </c>
      <c r="N66" s="7">
        <v>0</v>
      </c>
      <c r="O66" s="7">
        <v>0</v>
      </c>
      <c r="P66" s="7">
        <v>4.75</v>
      </c>
      <c r="Q66" s="7">
        <v>0</v>
      </c>
      <c r="R66" s="7">
        <v>0</v>
      </c>
      <c r="S66" s="7">
        <v>0</v>
      </c>
      <c r="T66" s="7">
        <v>0.27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0.03</v>
      </c>
      <c r="AH66" s="7">
        <v>0</v>
      </c>
      <c r="AI66" s="7">
        <v>0</v>
      </c>
      <c r="AJ66" s="7">
        <v>2.6700000000000004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0.4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3.5000000000000003E-2</v>
      </c>
      <c r="AY66" s="7">
        <v>7.4999999999999997E-2</v>
      </c>
      <c r="AZ66" s="7">
        <v>0</v>
      </c>
      <c r="BA66" s="7">
        <v>2.8899999999999997</v>
      </c>
      <c r="BB66" s="7">
        <v>0</v>
      </c>
      <c r="BC66" s="7">
        <v>1.82</v>
      </c>
      <c r="BD66" s="7">
        <v>0.71</v>
      </c>
      <c r="BE66" s="7">
        <v>0</v>
      </c>
      <c r="BF66" s="7">
        <v>0</v>
      </c>
      <c r="BG66" s="7">
        <v>23.67</v>
      </c>
      <c r="BH66" s="7">
        <v>5.45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6.02</v>
      </c>
      <c r="BP66" s="8">
        <v>50.56</v>
      </c>
      <c r="BR66" s="9"/>
      <c r="BT66" s="10"/>
    </row>
    <row r="67" spans="1:72" ht="15" customHeight="1" x14ac:dyDescent="0.3">
      <c r="A67" s="2">
        <v>65</v>
      </c>
      <c r="B67" s="4" t="s">
        <v>154</v>
      </c>
      <c r="C67" s="5" t="s">
        <v>148</v>
      </c>
      <c r="D67" s="5">
        <v>941</v>
      </c>
      <c r="E67" s="6" t="s">
        <v>87</v>
      </c>
      <c r="F67" s="7">
        <v>0</v>
      </c>
      <c r="G67" s="7">
        <v>0</v>
      </c>
      <c r="H67" s="7">
        <v>0</v>
      </c>
      <c r="I67" s="7">
        <v>6.0299999999999994</v>
      </c>
      <c r="J67" s="7">
        <v>2.41</v>
      </c>
      <c r="K67" s="7">
        <v>23.214999999999996</v>
      </c>
      <c r="L67" s="7">
        <v>0.56999999999999995</v>
      </c>
      <c r="M67" s="7">
        <v>0</v>
      </c>
      <c r="N67" s="7">
        <v>0</v>
      </c>
      <c r="O67" s="7">
        <v>0</v>
      </c>
      <c r="P67" s="7">
        <v>56.825000000000003</v>
      </c>
      <c r="Q67" s="7">
        <v>0</v>
      </c>
      <c r="R67" s="7">
        <v>0</v>
      </c>
      <c r="S67" s="7">
        <v>0</v>
      </c>
      <c r="T67" s="7">
        <v>0.55499999999999994</v>
      </c>
      <c r="U67" s="7">
        <v>0</v>
      </c>
      <c r="V67" s="7">
        <v>0</v>
      </c>
      <c r="W67" s="7">
        <v>0</v>
      </c>
      <c r="X67" s="7">
        <v>1.4999999999999999E-2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6.39</v>
      </c>
      <c r="AH67" s="7">
        <v>0</v>
      </c>
      <c r="AI67" s="7">
        <v>0</v>
      </c>
      <c r="AJ67" s="7">
        <v>34.024999999999999</v>
      </c>
      <c r="AK67" s="7">
        <v>0.55499999999999994</v>
      </c>
      <c r="AL67" s="7">
        <v>0</v>
      </c>
      <c r="AM67" s="7">
        <v>31.029999999999998</v>
      </c>
      <c r="AN67" s="7">
        <v>2.21</v>
      </c>
      <c r="AO67" s="7">
        <v>5.2799999999999994</v>
      </c>
      <c r="AP67" s="7">
        <v>0</v>
      </c>
      <c r="AQ67" s="7">
        <v>1.2E-2</v>
      </c>
      <c r="AR67" s="7">
        <v>1.06</v>
      </c>
      <c r="AS67" s="7">
        <v>0.12100000000000001</v>
      </c>
      <c r="AT67" s="7">
        <v>9.1999999999999998E-2</v>
      </c>
      <c r="AU67" s="7">
        <v>0.32500000000000001</v>
      </c>
      <c r="AV67" s="7">
        <v>0.1</v>
      </c>
      <c r="AW67" s="7">
        <v>0.32</v>
      </c>
      <c r="AX67" s="7">
        <v>9.1999999999999998E-2</v>
      </c>
      <c r="AY67" s="7">
        <v>2.88</v>
      </c>
      <c r="AZ67" s="7">
        <v>0</v>
      </c>
      <c r="BA67" s="7">
        <v>16.055</v>
      </c>
      <c r="BB67" s="7">
        <v>0</v>
      </c>
      <c r="BC67" s="7">
        <v>2</v>
      </c>
      <c r="BD67" s="7">
        <v>2.8</v>
      </c>
      <c r="BE67" s="7">
        <v>0</v>
      </c>
      <c r="BF67" s="7">
        <v>0</v>
      </c>
      <c r="BG67" s="7">
        <v>185.57999999999998</v>
      </c>
      <c r="BH67" s="7">
        <v>33.75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9.5750000000000028</v>
      </c>
      <c r="BP67" s="8">
        <v>428.27699999999999</v>
      </c>
      <c r="BR67" s="9"/>
      <c r="BT67" s="10"/>
    </row>
    <row r="68" spans="1:72" ht="15" customHeight="1" x14ac:dyDescent="0.3">
      <c r="A68" s="2">
        <v>66</v>
      </c>
      <c r="B68" s="4" t="s">
        <v>155</v>
      </c>
      <c r="C68" s="5" t="s">
        <v>148</v>
      </c>
      <c r="D68" s="5">
        <v>52</v>
      </c>
      <c r="E68" s="6" t="s">
        <v>87</v>
      </c>
      <c r="F68" s="7">
        <v>0</v>
      </c>
      <c r="G68" s="7">
        <v>0</v>
      </c>
      <c r="H68" s="7">
        <v>0</v>
      </c>
      <c r="I68" s="7">
        <v>0</v>
      </c>
      <c r="J68" s="7">
        <v>0.18</v>
      </c>
      <c r="K68" s="7">
        <v>2.302</v>
      </c>
      <c r="L68" s="7">
        <v>0</v>
      </c>
      <c r="M68" s="7">
        <v>0</v>
      </c>
      <c r="N68" s="7">
        <v>0</v>
      </c>
      <c r="O68" s="7">
        <v>0</v>
      </c>
      <c r="P68" s="7">
        <v>2.87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0.02</v>
      </c>
      <c r="AH68" s="7">
        <v>0</v>
      </c>
      <c r="AI68" s="7">
        <v>0</v>
      </c>
      <c r="AJ68" s="7">
        <v>4.12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2.5000000000000001E-2</v>
      </c>
      <c r="AU68" s="7">
        <v>0.02</v>
      </c>
      <c r="AV68" s="7">
        <v>0</v>
      </c>
      <c r="AW68" s="7">
        <v>0</v>
      </c>
      <c r="AX68" s="7">
        <v>0</v>
      </c>
      <c r="AY68" s="7">
        <v>0.17499999999999999</v>
      </c>
      <c r="AZ68" s="7">
        <v>0</v>
      </c>
      <c r="BA68" s="7">
        <v>0.04</v>
      </c>
      <c r="BB68" s="7">
        <v>0</v>
      </c>
      <c r="BC68" s="7">
        <v>3.5000000000000003E-2</v>
      </c>
      <c r="BD68" s="7">
        <v>0.8</v>
      </c>
      <c r="BE68" s="7">
        <v>0</v>
      </c>
      <c r="BF68" s="7">
        <v>0</v>
      </c>
      <c r="BG68" s="7">
        <v>20.869999999999997</v>
      </c>
      <c r="BH68" s="7">
        <v>5.2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2.0139999999999998</v>
      </c>
      <c r="BP68" s="8">
        <v>38.671000000000006</v>
      </c>
      <c r="BR68" s="9"/>
      <c r="BT68" s="10"/>
    </row>
    <row r="69" spans="1:72" ht="15" customHeight="1" x14ac:dyDescent="0.3">
      <c r="A69" s="2">
        <v>67</v>
      </c>
      <c r="B69" s="4" t="s">
        <v>156</v>
      </c>
      <c r="C69" s="5" t="s">
        <v>148</v>
      </c>
      <c r="D69" s="5">
        <v>239</v>
      </c>
      <c r="E69" s="6" t="s">
        <v>87</v>
      </c>
      <c r="F69" s="7">
        <v>0</v>
      </c>
      <c r="G69" s="7">
        <v>0</v>
      </c>
      <c r="H69" s="7">
        <v>0</v>
      </c>
      <c r="I69" s="7">
        <v>1.4849999999999999</v>
      </c>
      <c r="J69" s="7">
        <v>0.42</v>
      </c>
      <c r="K69" s="7">
        <v>6.169999999999999</v>
      </c>
      <c r="L69" s="7">
        <v>0.72</v>
      </c>
      <c r="M69" s="7">
        <v>0.18</v>
      </c>
      <c r="N69" s="7">
        <v>0</v>
      </c>
      <c r="O69" s="7">
        <v>0</v>
      </c>
      <c r="P69" s="7">
        <v>12.600000000000003</v>
      </c>
      <c r="Q69" s="7">
        <v>0</v>
      </c>
      <c r="R69" s="7">
        <v>0</v>
      </c>
      <c r="S69" s="7">
        <v>0</v>
      </c>
      <c r="T69" s="7">
        <v>0.77500000000000002</v>
      </c>
      <c r="U69" s="7">
        <v>0</v>
      </c>
      <c r="V69" s="7">
        <v>0</v>
      </c>
      <c r="W69" s="7">
        <v>0</v>
      </c>
      <c r="X69" s="7">
        <v>1.4999999999999999E-2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2.8750000000000004</v>
      </c>
      <c r="AH69" s="7">
        <v>0</v>
      </c>
      <c r="AI69" s="7">
        <v>0</v>
      </c>
      <c r="AJ69" s="7">
        <v>7.0600000000000005</v>
      </c>
      <c r="AK69" s="7">
        <v>0.11</v>
      </c>
      <c r="AL69" s="7">
        <v>0</v>
      </c>
      <c r="AM69" s="7">
        <v>0.54</v>
      </c>
      <c r="AN69" s="7">
        <v>0.02</v>
      </c>
      <c r="AO69" s="7">
        <v>0.03</v>
      </c>
      <c r="AP69" s="7">
        <v>0</v>
      </c>
      <c r="AQ69" s="7">
        <v>0</v>
      </c>
      <c r="AR69" s="7">
        <v>0.70000000000000007</v>
      </c>
      <c r="AS69" s="7">
        <v>3.3000000000000002E-2</v>
      </c>
      <c r="AT69" s="7">
        <v>0</v>
      </c>
      <c r="AU69" s="7">
        <v>0.11700000000000001</v>
      </c>
      <c r="AV69" s="7">
        <v>0.11000000000000001</v>
      </c>
      <c r="AW69" s="7">
        <v>2.5000000000000001E-2</v>
      </c>
      <c r="AX69" s="7">
        <v>0</v>
      </c>
      <c r="AY69" s="7">
        <v>1.58</v>
      </c>
      <c r="AZ69" s="7">
        <v>0</v>
      </c>
      <c r="BA69" s="7">
        <v>6.125</v>
      </c>
      <c r="BB69" s="7">
        <v>0</v>
      </c>
      <c r="BC69" s="7">
        <v>1.3900000000000001</v>
      </c>
      <c r="BD69" s="7">
        <v>0.83000000000000007</v>
      </c>
      <c r="BE69" s="7">
        <v>0</v>
      </c>
      <c r="BF69" s="7">
        <v>0</v>
      </c>
      <c r="BG69" s="7">
        <v>23.33</v>
      </c>
      <c r="BH69" s="7">
        <v>3.96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3.8699999999999997</v>
      </c>
      <c r="BP69" s="8">
        <v>77.339999999999989</v>
      </c>
      <c r="BR69" s="9"/>
      <c r="BT69" s="10"/>
    </row>
    <row r="70" spans="1:72" ht="15" customHeight="1" x14ac:dyDescent="0.3">
      <c r="A70" s="2">
        <v>68</v>
      </c>
      <c r="B70" s="4" t="s">
        <v>157</v>
      </c>
      <c r="C70" s="5" t="s">
        <v>148</v>
      </c>
      <c r="D70" s="5">
        <v>252</v>
      </c>
      <c r="E70" s="6" t="s">
        <v>87</v>
      </c>
      <c r="F70" s="7">
        <v>0</v>
      </c>
      <c r="G70" s="7">
        <v>0</v>
      </c>
      <c r="H70" s="7">
        <v>0</v>
      </c>
      <c r="I70" s="7">
        <v>1.4449999999999998</v>
      </c>
      <c r="J70" s="7">
        <v>0.54</v>
      </c>
      <c r="K70" s="7">
        <v>6.7799999999999994</v>
      </c>
      <c r="L70" s="7">
        <v>0.11</v>
      </c>
      <c r="M70" s="7">
        <v>0</v>
      </c>
      <c r="N70" s="7">
        <v>0</v>
      </c>
      <c r="O70" s="7">
        <v>0</v>
      </c>
      <c r="P70" s="7">
        <v>28.26</v>
      </c>
      <c r="Q70" s="7">
        <v>0</v>
      </c>
      <c r="R70" s="7">
        <v>0</v>
      </c>
      <c r="S70" s="7">
        <v>0</v>
      </c>
      <c r="T70" s="7">
        <v>1.34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3.4200000000000004</v>
      </c>
      <c r="AH70" s="7">
        <v>0</v>
      </c>
      <c r="AI70" s="7">
        <v>0</v>
      </c>
      <c r="AJ70" s="7">
        <v>10.93</v>
      </c>
      <c r="AK70" s="7">
        <v>0.19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0.01</v>
      </c>
      <c r="AR70" s="7">
        <v>1.03</v>
      </c>
      <c r="AS70" s="7">
        <v>0</v>
      </c>
      <c r="AT70" s="7">
        <v>0.02</v>
      </c>
      <c r="AU70" s="7">
        <v>0</v>
      </c>
      <c r="AV70" s="7">
        <v>2.5000000000000001E-2</v>
      </c>
      <c r="AW70" s="7">
        <v>9.9000000000000005E-2</v>
      </c>
      <c r="AX70" s="7">
        <v>0.01</v>
      </c>
      <c r="AY70" s="7">
        <v>1.5649999999999999</v>
      </c>
      <c r="AZ70" s="7">
        <v>0</v>
      </c>
      <c r="BA70" s="7">
        <v>7.8649999999999984</v>
      </c>
      <c r="BB70" s="7">
        <v>0</v>
      </c>
      <c r="BC70" s="7">
        <v>2.4950000000000001</v>
      </c>
      <c r="BD70" s="7">
        <v>1.41</v>
      </c>
      <c r="BE70" s="7">
        <v>0</v>
      </c>
      <c r="BF70" s="7">
        <v>0</v>
      </c>
      <c r="BG70" s="7">
        <v>49.669999999999995</v>
      </c>
      <c r="BH70" s="7">
        <v>13.07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6.51</v>
      </c>
      <c r="BP70" s="8">
        <v>137.59399999999997</v>
      </c>
      <c r="BR70" s="9"/>
      <c r="BT70" s="10"/>
    </row>
    <row r="71" spans="1:72" ht="15" customHeight="1" x14ac:dyDescent="0.3">
      <c r="A71" s="2">
        <v>69</v>
      </c>
      <c r="B71" s="4" t="s">
        <v>158</v>
      </c>
      <c r="C71" s="5" t="s">
        <v>148</v>
      </c>
      <c r="D71" s="5">
        <v>185</v>
      </c>
      <c r="E71" s="6" t="s">
        <v>87</v>
      </c>
      <c r="F71" s="7">
        <v>0</v>
      </c>
      <c r="G71" s="7">
        <v>0</v>
      </c>
      <c r="H71" s="7">
        <v>0</v>
      </c>
      <c r="I71" s="7">
        <v>2.4649999999999999</v>
      </c>
      <c r="J71" s="7">
        <v>0.3</v>
      </c>
      <c r="K71" s="7">
        <v>3.74</v>
      </c>
      <c r="L71" s="7">
        <v>0.39</v>
      </c>
      <c r="M71" s="7">
        <v>0</v>
      </c>
      <c r="N71" s="7">
        <v>0</v>
      </c>
      <c r="O71" s="7">
        <v>0</v>
      </c>
      <c r="P71" s="7">
        <v>25.838000000000001</v>
      </c>
      <c r="Q71" s="7">
        <v>0</v>
      </c>
      <c r="R71" s="7">
        <v>0</v>
      </c>
      <c r="S71" s="7">
        <v>0</v>
      </c>
      <c r="T71" s="7">
        <v>0.13999999999999999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0.63</v>
      </c>
      <c r="AH71" s="7">
        <v>0</v>
      </c>
      <c r="AI71" s="7">
        <v>0</v>
      </c>
      <c r="AJ71" s="7">
        <v>6.799999999999998</v>
      </c>
      <c r="AK71" s="7">
        <v>0.57000000000000006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0.74999999999999989</v>
      </c>
      <c r="AS71" s="7">
        <v>0.01</v>
      </c>
      <c r="AT71" s="7">
        <v>0</v>
      </c>
      <c r="AU71" s="7">
        <v>0.16</v>
      </c>
      <c r="AV71" s="7">
        <v>0</v>
      </c>
      <c r="AW71" s="7">
        <v>0.01</v>
      </c>
      <c r="AX71" s="7">
        <v>1E-3</v>
      </c>
      <c r="AY71" s="7">
        <v>2.2800000000000002</v>
      </c>
      <c r="AZ71" s="7">
        <v>0</v>
      </c>
      <c r="BA71" s="7">
        <v>8.8699999999999992</v>
      </c>
      <c r="BB71" s="7">
        <v>0</v>
      </c>
      <c r="BC71" s="7">
        <v>2.8149999999999995</v>
      </c>
      <c r="BD71" s="7">
        <v>1.07</v>
      </c>
      <c r="BE71" s="7">
        <v>0</v>
      </c>
      <c r="BF71" s="7">
        <v>0</v>
      </c>
      <c r="BG71" s="7">
        <v>39</v>
      </c>
      <c r="BH71" s="7">
        <v>9.879999999999999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8.2479999999999993</v>
      </c>
      <c r="BP71" s="8">
        <v>116.97699999999999</v>
      </c>
      <c r="BR71" s="9"/>
      <c r="BT71" s="10"/>
    </row>
    <row r="72" spans="1:72" ht="15" customHeight="1" x14ac:dyDescent="0.3">
      <c r="A72" s="2">
        <v>70</v>
      </c>
      <c r="B72" s="4" t="s">
        <v>159</v>
      </c>
      <c r="C72" s="5" t="s">
        <v>148</v>
      </c>
      <c r="D72" s="5">
        <v>339</v>
      </c>
      <c r="E72" s="6" t="s">
        <v>87</v>
      </c>
      <c r="F72" s="7">
        <v>0</v>
      </c>
      <c r="G72" s="7">
        <v>0</v>
      </c>
      <c r="H72" s="7">
        <v>0</v>
      </c>
      <c r="I72" s="7">
        <v>2.9549999999999996</v>
      </c>
      <c r="J72" s="7">
        <v>0.34499999999999997</v>
      </c>
      <c r="K72" s="7">
        <v>4.62</v>
      </c>
      <c r="L72" s="7">
        <v>0.83</v>
      </c>
      <c r="M72" s="7">
        <v>0.12</v>
      </c>
      <c r="N72" s="7">
        <v>0</v>
      </c>
      <c r="O72" s="7">
        <v>0</v>
      </c>
      <c r="P72" s="7">
        <v>20.54</v>
      </c>
      <c r="Q72" s="7">
        <v>0</v>
      </c>
      <c r="R72" s="7">
        <v>0</v>
      </c>
      <c r="S72" s="7">
        <v>0</v>
      </c>
      <c r="T72" s="7">
        <v>0.24000000000000002</v>
      </c>
      <c r="U72" s="7">
        <v>0</v>
      </c>
      <c r="V72" s="7">
        <v>0</v>
      </c>
      <c r="W72" s="7">
        <v>0</v>
      </c>
      <c r="X72" s="7">
        <v>5.0000000000000001E-3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0.73000000000000009</v>
      </c>
      <c r="AH72" s="7">
        <v>0</v>
      </c>
      <c r="AI72" s="7">
        <v>0</v>
      </c>
      <c r="AJ72" s="7">
        <v>7.9450000000000003</v>
      </c>
      <c r="AK72" s="7">
        <v>0.79</v>
      </c>
      <c r="AL72" s="7">
        <v>0</v>
      </c>
      <c r="AM72" s="7">
        <v>4.9149999999999991</v>
      </c>
      <c r="AN72" s="7">
        <v>0.37</v>
      </c>
      <c r="AO72" s="7">
        <v>0.82000000000000006</v>
      </c>
      <c r="AP72" s="7">
        <v>0</v>
      </c>
      <c r="AQ72" s="7">
        <v>0</v>
      </c>
      <c r="AR72" s="7">
        <v>0.42000000000000004</v>
      </c>
      <c r="AS72" s="7">
        <v>9.5000000000000001E-2</v>
      </c>
      <c r="AT72" s="7">
        <v>5.0000000000000001E-3</v>
      </c>
      <c r="AU72" s="7">
        <v>5.0000000000000001E-3</v>
      </c>
      <c r="AV72" s="7">
        <v>0.03</v>
      </c>
      <c r="AW72" s="7">
        <v>0</v>
      </c>
      <c r="AX72" s="7">
        <v>0.06</v>
      </c>
      <c r="AY72" s="7">
        <v>1.3900000000000001</v>
      </c>
      <c r="AZ72" s="7">
        <v>0</v>
      </c>
      <c r="BA72" s="7">
        <v>8.0649999999999995</v>
      </c>
      <c r="BB72" s="7">
        <v>0</v>
      </c>
      <c r="BC72" s="7">
        <v>1.56</v>
      </c>
      <c r="BD72" s="7">
        <v>0.35</v>
      </c>
      <c r="BE72" s="7">
        <v>0</v>
      </c>
      <c r="BF72" s="7">
        <v>0</v>
      </c>
      <c r="BG72" s="7">
        <v>19.59</v>
      </c>
      <c r="BH72" s="7">
        <v>2.79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9.2850000000000019</v>
      </c>
      <c r="BP72" s="8">
        <v>92.465000000000003</v>
      </c>
      <c r="BR72" s="9"/>
      <c r="BT72" s="10"/>
    </row>
    <row r="73" spans="1:72" ht="15" customHeight="1" x14ac:dyDescent="0.3">
      <c r="A73" s="2">
        <v>71</v>
      </c>
      <c r="B73" s="4" t="s">
        <v>160</v>
      </c>
      <c r="C73" s="5" t="s">
        <v>148</v>
      </c>
      <c r="D73" s="5">
        <v>95</v>
      </c>
      <c r="E73" s="6" t="s">
        <v>87</v>
      </c>
      <c r="F73" s="7">
        <v>0</v>
      </c>
      <c r="G73" s="7">
        <v>0</v>
      </c>
      <c r="H73" s="7">
        <v>0</v>
      </c>
      <c r="I73" s="7">
        <v>1.9500000000000004</v>
      </c>
      <c r="J73" s="7">
        <v>0.28000000000000003</v>
      </c>
      <c r="K73" s="7">
        <v>3.6899999999999995</v>
      </c>
      <c r="L73" s="7">
        <v>0.12</v>
      </c>
      <c r="M73" s="7">
        <v>0</v>
      </c>
      <c r="N73" s="7">
        <v>0</v>
      </c>
      <c r="O73" s="7">
        <v>0</v>
      </c>
      <c r="P73" s="7">
        <v>11.049999999999997</v>
      </c>
      <c r="Q73" s="7">
        <v>0</v>
      </c>
      <c r="R73" s="7">
        <v>0</v>
      </c>
      <c r="S73" s="7">
        <v>0</v>
      </c>
      <c r="T73" s="7">
        <v>0.1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6.68</v>
      </c>
      <c r="AH73" s="7">
        <v>0</v>
      </c>
      <c r="AI73" s="7">
        <v>0</v>
      </c>
      <c r="AJ73" s="7">
        <v>4.870000000000001</v>
      </c>
      <c r="AK73" s="7">
        <v>0</v>
      </c>
      <c r="AL73" s="7">
        <v>0</v>
      </c>
      <c r="AM73" s="7">
        <v>11.97</v>
      </c>
      <c r="AN73" s="7">
        <v>1.17</v>
      </c>
      <c r="AO73" s="7">
        <v>2.08</v>
      </c>
      <c r="AP73" s="7">
        <v>0</v>
      </c>
      <c r="AQ73" s="7">
        <v>0</v>
      </c>
      <c r="AR73" s="7">
        <v>0.30000000000000004</v>
      </c>
      <c r="AS73" s="7">
        <v>0.02</v>
      </c>
      <c r="AT73" s="7">
        <v>0</v>
      </c>
      <c r="AU73" s="7">
        <v>3.3250000000000002</v>
      </c>
      <c r="AV73" s="7">
        <v>4.0000000000000001E-3</v>
      </c>
      <c r="AW73" s="7">
        <v>0</v>
      </c>
      <c r="AX73" s="7">
        <v>0</v>
      </c>
      <c r="AY73" s="7">
        <v>0.56000000000000005</v>
      </c>
      <c r="AZ73" s="7">
        <v>0</v>
      </c>
      <c r="BA73" s="7">
        <v>1.92</v>
      </c>
      <c r="BB73" s="7">
        <v>0</v>
      </c>
      <c r="BC73" s="7">
        <v>0.61</v>
      </c>
      <c r="BD73" s="7">
        <v>0.77</v>
      </c>
      <c r="BE73" s="7">
        <v>0</v>
      </c>
      <c r="BF73" s="7">
        <v>0</v>
      </c>
      <c r="BG73" s="7">
        <v>56.55</v>
      </c>
      <c r="BH73" s="7">
        <v>10.27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2.95</v>
      </c>
      <c r="BP73" s="8">
        <v>121.96899999999999</v>
      </c>
      <c r="BR73" s="9"/>
      <c r="BT73" s="10"/>
    </row>
    <row r="74" spans="1:72" ht="15" customHeight="1" x14ac:dyDescent="0.3">
      <c r="A74" s="2">
        <v>72</v>
      </c>
      <c r="B74" s="4" t="s">
        <v>161</v>
      </c>
      <c r="C74" s="5" t="s">
        <v>148</v>
      </c>
      <c r="D74" s="5">
        <v>138</v>
      </c>
      <c r="E74" s="6" t="s">
        <v>87</v>
      </c>
      <c r="F74" s="7">
        <v>0</v>
      </c>
      <c r="G74" s="7">
        <v>0</v>
      </c>
      <c r="H74" s="7">
        <v>0</v>
      </c>
      <c r="I74" s="7">
        <v>2.0300000000000002</v>
      </c>
      <c r="J74" s="7">
        <v>0.105</v>
      </c>
      <c r="K74" s="7">
        <v>2.83</v>
      </c>
      <c r="L74" s="7">
        <v>0.05</v>
      </c>
      <c r="M74" s="7">
        <v>0</v>
      </c>
      <c r="N74" s="7">
        <v>0</v>
      </c>
      <c r="O74" s="7">
        <v>0</v>
      </c>
      <c r="P74" s="7">
        <v>11.500000000000002</v>
      </c>
      <c r="Q74" s="7">
        <v>0</v>
      </c>
      <c r="R74" s="7">
        <v>0</v>
      </c>
      <c r="S74" s="7">
        <v>0</v>
      </c>
      <c r="T74" s="7">
        <v>0.36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0.47000000000000003</v>
      </c>
      <c r="AH74" s="7">
        <v>0</v>
      </c>
      <c r="AI74" s="7">
        <v>0</v>
      </c>
      <c r="AJ74" s="7">
        <v>4.66</v>
      </c>
      <c r="AK74" s="7">
        <v>0.155</v>
      </c>
      <c r="AL74" s="7">
        <v>0</v>
      </c>
      <c r="AM74" s="7">
        <v>7.1099999999999994</v>
      </c>
      <c r="AN74" s="7">
        <v>0.71</v>
      </c>
      <c r="AO74" s="7">
        <v>1.26</v>
      </c>
      <c r="AP74" s="7">
        <v>0</v>
      </c>
      <c r="AQ74" s="7">
        <v>0</v>
      </c>
      <c r="AR74" s="7">
        <v>0.64</v>
      </c>
      <c r="AS74" s="7">
        <v>0.16700000000000001</v>
      </c>
      <c r="AT74" s="7">
        <v>0.02</v>
      </c>
      <c r="AU74" s="7">
        <v>0.05</v>
      </c>
      <c r="AV74" s="7">
        <v>0</v>
      </c>
      <c r="AW74" s="7">
        <v>0.1</v>
      </c>
      <c r="AX74" s="7">
        <v>0.05</v>
      </c>
      <c r="AY74" s="7">
        <v>1.42</v>
      </c>
      <c r="AZ74" s="7">
        <v>0</v>
      </c>
      <c r="BA74" s="7">
        <v>3.2049999999999996</v>
      </c>
      <c r="BB74" s="7">
        <v>0</v>
      </c>
      <c r="BC74" s="7">
        <v>0.79499999999999993</v>
      </c>
      <c r="BD74" s="7">
        <v>9.02</v>
      </c>
      <c r="BE74" s="7">
        <v>0</v>
      </c>
      <c r="BF74" s="7">
        <v>0</v>
      </c>
      <c r="BG74" s="7">
        <v>17.27</v>
      </c>
      <c r="BH74" s="7">
        <v>3.36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3.39</v>
      </c>
      <c r="BP74" s="8">
        <v>71.106999999999999</v>
      </c>
      <c r="BR74" s="9"/>
      <c r="BT74" s="10"/>
    </row>
    <row r="75" spans="1:72" ht="15" customHeight="1" x14ac:dyDescent="0.3">
      <c r="A75" s="2">
        <v>73</v>
      </c>
      <c r="B75" s="4" t="s">
        <v>162</v>
      </c>
      <c r="C75" s="5" t="s">
        <v>148</v>
      </c>
      <c r="D75" s="5">
        <v>186</v>
      </c>
      <c r="E75" s="6" t="s">
        <v>87</v>
      </c>
      <c r="F75" s="7">
        <v>0</v>
      </c>
      <c r="G75" s="7">
        <v>0</v>
      </c>
      <c r="H75" s="7">
        <v>0</v>
      </c>
      <c r="I75" s="7">
        <v>3.2199999999999998</v>
      </c>
      <c r="J75" s="7">
        <v>0.24</v>
      </c>
      <c r="K75" s="7">
        <v>5.5169999999999995</v>
      </c>
      <c r="L75" s="7">
        <v>0.37</v>
      </c>
      <c r="M75" s="7">
        <v>0</v>
      </c>
      <c r="N75" s="7">
        <v>0</v>
      </c>
      <c r="O75" s="7">
        <v>0</v>
      </c>
      <c r="P75" s="7">
        <v>17.79</v>
      </c>
      <c r="Q75" s="7">
        <v>0</v>
      </c>
      <c r="R75" s="7">
        <v>0</v>
      </c>
      <c r="S75" s="7">
        <v>0</v>
      </c>
      <c r="T75" s="7">
        <v>0.32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0.17</v>
      </c>
      <c r="AH75" s="7">
        <v>0</v>
      </c>
      <c r="AI75" s="7">
        <v>0</v>
      </c>
      <c r="AJ75" s="7">
        <v>10.795</v>
      </c>
      <c r="AK75" s="7">
        <v>0.08</v>
      </c>
      <c r="AL75" s="7">
        <v>0</v>
      </c>
      <c r="AM75" s="7">
        <v>12.9</v>
      </c>
      <c r="AN75" s="7">
        <v>1.24</v>
      </c>
      <c r="AO75" s="7">
        <v>2.2199999999999998</v>
      </c>
      <c r="AP75" s="7">
        <v>0</v>
      </c>
      <c r="AQ75" s="7">
        <v>0.10999999999999999</v>
      </c>
      <c r="AR75" s="7">
        <v>1.4300000000000002</v>
      </c>
      <c r="AS75" s="7">
        <v>7.2000000000000008E-2</v>
      </c>
      <c r="AT75" s="7">
        <v>0</v>
      </c>
      <c r="AU75" s="7">
        <v>0</v>
      </c>
      <c r="AV75" s="7">
        <v>5.0000000000000001E-3</v>
      </c>
      <c r="AW75" s="7">
        <v>0.2</v>
      </c>
      <c r="AX75" s="7">
        <v>1E-3</v>
      </c>
      <c r="AY75" s="7">
        <v>1.7800000000000002</v>
      </c>
      <c r="AZ75" s="7">
        <v>0</v>
      </c>
      <c r="BA75" s="7">
        <v>4.72</v>
      </c>
      <c r="BB75" s="7">
        <v>0</v>
      </c>
      <c r="BC75" s="7">
        <v>1.1800000000000002</v>
      </c>
      <c r="BD75" s="7">
        <v>0.89999999999999991</v>
      </c>
      <c r="BE75" s="7">
        <v>0</v>
      </c>
      <c r="BF75" s="7">
        <v>0</v>
      </c>
      <c r="BG75" s="7">
        <v>47.37</v>
      </c>
      <c r="BH75" s="7">
        <v>9.31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5.42</v>
      </c>
      <c r="BP75" s="8">
        <v>129.86000000000001</v>
      </c>
      <c r="BR75" s="9"/>
      <c r="BT75" s="10"/>
    </row>
    <row r="76" spans="1:72" ht="15" customHeight="1" x14ac:dyDescent="0.3">
      <c r="A76" s="2">
        <v>74</v>
      </c>
      <c r="B76" s="4" t="s">
        <v>163</v>
      </c>
      <c r="C76" s="5" t="s">
        <v>148</v>
      </c>
      <c r="D76" s="5">
        <v>571</v>
      </c>
      <c r="E76" s="6" t="s">
        <v>87</v>
      </c>
      <c r="F76" s="7">
        <v>0</v>
      </c>
      <c r="G76" s="7">
        <v>0</v>
      </c>
      <c r="H76" s="7">
        <v>0</v>
      </c>
      <c r="I76" s="7">
        <v>9.3670000000000009</v>
      </c>
      <c r="J76" s="7">
        <v>1.02</v>
      </c>
      <c r="K76" s="7">
        <v>12.435</v>
      </c>
      <c r="L76" s="7">
        <v>2.4900000000000002</v>
      </c>
      <c r="M76" s="7">
        <v>1.4500000000000002</v>
      </c>
      <c r="N76" s="7">
        <v>0</v>
      </c>
      <c r="O76" s="7">
        <v>0</v>
      </c>
      <c r="P76" s="7">
        <v>29.409999999999997</v>
      </c>
      <c r="Q76" s="7">
        <v>0</v>
      </c>
      <c r="R76" s="7">
        <v>0</v>
      </c>
      <c r="S76" s="7">
        <v>0</v>
      </c>
      <c r="T76" s="7">
        <v>0.13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2.5030000000000001</v>
      </c>
      <c r="AH76" s="7">
        <v>0</v>
      </c>
      <c r="AI76" s="7">
        <v>0</v>
      </c>
      <c r="AJ76" s="7">
        <v>19.690000000000001</v>
      </c>
      <c r="AK76" s="7">
        <v>1.3699999999999999</v>
      </c>
      <c r="AL76" s="7">
        <v>0</v>
      </c>
      <c r="AM76" s="7">
        <v>15.470000000000002</v>
      </c>
      <c r="AN76" s="7">
        <v>1.24</v>
      </c>
      <c r="AO76" s="7">
        <v>2.8729999999999998</v>
      </c>
      <c r="AP76" s="7">
        <v>0</v>
      </c>
      <c r="AQ76" s="7">
        <v>0</v>
      </c>
      <c r="AR76" s="7">
        <v>0.55000000000000016</v>
      </c>
      <c r="AS76" s="7">
        <v>0</v>
      </c>
      <c r="AT76" s="7">
        <v>1.2E-2</v>
      </c>
      <c r="AU76" s="7">
        <v>0.125</v>
      </c>
      <c r="AV76" s="7">
        <v>9.6000000000000002E-2</v>
      </c>
      <c r="AW76" s="7">
        <v>0.05</v>
      </c>
      <c r="AX76" s="7">
        <v>6.3E-2</v>
      </c>
      <c r="AY76" s="7">
        <v>1.46</v>
      </c>
      <c r="AZ76" s="7">
        <v>0</v>
      </c>
      <c r="BA76" s="7">
        <v>4.2649999999999997</v>
      </c>
      <c r="BB76" s="7">
        <v>0</v>
      </c>
      <c r="BC76" s="7">
        <v>2.1550000000000002</v>
      </c>
      <c r="BD76" s="7">
        <v>15.330000000000002</v>
      </c>
      <c r="BE76" s="7">
        <v>0</v>
      </c>
      <c r="BF76" s="7">
        <v>0</v>
      </c>
      <c r="BG76" s="7">
        <v>60.930000000000007</v>
      </c>
      <c r="BH76" s="7">
        <v>7.8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5.44</v>
      </c>
      <c r="BP76" s="8">
        <v>197.94400000000002</v>
      </c>
      <c r="BR76" s="9"/>
      <c r="BT76" s="10"/>
    </row>
    <row r="77" spans="1:72" ht="15" customHeight="1" x14ac:dyDescent="0.3">
      <c r="A77" s="2">
        <v>75</v>
      </c>
      <c r="B77" s="4" t="s">
        <v>164</v>
      </c>
      <c r="C77" s="5" t="s">
        <v>148</v>
      </c>
      <c r="D77" s="5">
        <v>67</v>
      </c>
      <c r="E77" s="6" t="s">
        <v>87</v>
      </c>
      <c r="F77" s="7">
        <v>0</v>
      </c>
      <c r="G77" s="7">
        <v>0</v>
      </c>
      <c r="H77" s="7">
        <v>0</v>
      </c>
      <c r="I77" s="7">
        <v>0.16500000000000001</v>
      </c>
      <c r="J77" s="7">
        <v>0.12</v>
      </c>
      <c r="K77" s="7">
        <v>2.9699999999999998</v>
      </c>
      <c r="L77" s="7">
        <v>0</v>
      </c>
      <c r="M77" s="7">
        <v>0</v>
      </c>
      <c r="N77" s="7">
        <v>0</v>
      </c>
      <c r="O77" s="7">
        <v>0</v>
      </c>
      <c r="P77" s="7">
        <v>4.25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5.85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0.1</v>
      </c>
      <c r="AS77" s="7">
        <v>0</v>
      </c>
      <c r="AT77" s="7">
        <v>0</v>
      </c>
      <c r="AU77" s="7">
        <v>0</v>
      </c>
      <c r="AV77" s="7">
        <v>0</v>
      </c>
      <c r="AW77" s="7">
        <v>0</v>
      </c>
      <c r="AX77" s="7">
        <v>1.7000000000000001E-2</v>
      </c>
      <c r="AY77" s="7">
        <v>0.245</v>
      </c>
      <c r="AZ77" s="7">
        <v>0</v>
      </c>
      <c r="BA77" s="7">
        <v>1.28</v>
      </c>
      <c r="BB77" s="7">
        <v>0</v>
      </c>
      <c r="BC77" s="7">
        <v>0.3</v>
      </c>
      <c r="BD77" s="7">
        <v>0.46</v>
      </c>
      <c r="BE77" s="7">
        <v>0</v>
      </c>
      <c r="BF77" s="7">
        <v>0</v>
      </c>
      <c r="BG77" s="7">
        <v>23.649999999999995</v>
      </c>
      <c r="BH77" s="7">
        <v>4.42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5.5299999999999994</v>
      </c>
      <c r="BP77" s="8">
        <v>50.006999999999991</v>
      </c>
      <c r="BR77" s="9"/>
      <c r="BT77" s="10"/>
    </row>
    <row r="78" spans="1:72" ht="15" customHeight="1" x14ac:dyDescent="0.3">
      <c r="A78" s="2">
        <v>76</v>
      </c>
      <c r="B78" s="4" t="s">
        <v>165</v>
      </c>
      <c r="C78" s="5" t="s">
        <v>148</v>
      </c>
      <c r="D78" s="5">
        <v>128</v>
      </c>
      <c r="E78" s="6" t="s">
        <v>87</v>
      </c>
      <c r="F78" s="7">
        <v>0</v>
      </c>
      <c r="G78" s="7">
        <v>0</v>
      </c>
      <c r="H78" s="7">
        <v>0</v>
      </c>
      <c r="I78" s="7">
        <v>0.01</v>
      </c>
      <c r="J78" s="7">
        <v>0.2</v>
      </c>
      <c r="K78" s="7">
        <v>2.57</v>
      </c>
      <c r="L78" s="7">
        <v>0.32</v>
      </c>
      <c r="M78" s="7">
        <v>0</v>
      </c>
      <c r="N78" s="7">
        <v>0</v>
      </c>
      <c r="O78" s="7">
        <v>0</v>
      </c>
      <c r="P78" s="7">
        <v>12.75</v>
      </c>
      <c r="Q78" s="7">
        <v>0</v>
      </c>
      <c r="R78" s="7">
        <v>0</v>
      </c>
      <c r="S78" s="7">
        <v>0</v>
      </c>
      <c r="T78" s="7">
        <v>0.81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1.8</v>
      </c>
      <c r="AH78" s="7">
        <v>0</v>
      </c>
      <c r="AI78" s="7">
        <v>0</v>
      </c>
      <c r="AJ78" s="7">
        <v>4.2300000000000004</v>
      </c>
      <c r="AK78" s="7">
        <v>0.5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0.37</v>
      </c>
      <c r="AS78" s="7">
        <v>0</v>
      </c>
      <c r="AT78" s="7">
        <v>0</v>
      </c>
      <c r="AU78" s="7">
        <v>0</v>
      </c>
      <c r="AV78" s="7">
        <v>0</v>
      </c>
      <c r="AW78" s="7">
        <v>0.02</v>
      </c>
      <c r="AX78" s="7">
        <v>0</v>
      </c>
      <c r="AY78" s="7">
        <v>0.31500000000000006</v>
      </c>
      <c r="AZ78" s="7">
        <v>0</v>
      </c>
      <c r="BA78" s="7">
        <v>7.62</v>
      </c>
      <c r="BB78" s="7">
        <v>0</v>
      </c>
      <c r="BC78" s="7">
        <v>3.49</v>
      </c>
      <c r="BD78" s="7">
        <v>0.82</v>
      </c>
      <c r="BE78" s="7">
        <v>0</v>
      </c>
      <c r="BF78" s="7">
        <v>0</v>
      </c>
      <c r="BG78" s="7">
        <v>16.95</v>
      </c>
      <c r="BH78" s="7">
        <v>4.1900000000000004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7.5500000000000007</v>
      </c>
      <c r="BP78" s="8">
        <v>68.914999999999992</v>
      </c>
      <c r="BR78" s="9"/>
      <c r="BT78" s="10"/>
    </row>
    <row r="79" spans="1:72" ht="15" customHeight="1" x14ac:dyDescent="0.3">
      <c r="A79" s="2">
        <v>77</v>
      </c>
      <c r="B79" s="4" t="s">
        <v>166</v>
      </c>
      <c r="C79" s="5" t="s">
        <v>148</v>
      </c>
      <c r="D79" s="5">
        <v>183</v>
      </c>
      <c r="E79" s="6" t="s">
        <v>87</v>
      </c>
      <c r="F79" s="7">
        <v>0</v>
      </c>
      <c r="G79" s="7">
        <v>0</v>
      </c>
      <c r="H79" s="7">
        <v>0</v>
      </c>
      <c r="I79" s="7">
        <v>0.39999999999999997</v>
      </c>
      <c r="J79" s="7">
        <v>0.28999999999999998</v>
      </c>
      <c r="K79" s="7">
        <v>3.76</v>
      </c>
      <c r="L79" s="7">
        <v>0.02</v>
      </c>
      <c r="M79" s="7">
        <v>0</v>
      </c>
      <c r="N79" s="7">
        <v>0</v>
      </c>
      <c r="O79" s="7">
        <v>0</v>
      </c>
      <c r="P79" s="7">
        <v>6.16</v>
      </c>
      <c r="Q79" s="7">
        <v>0</v>
      </c>
      <c r="R79" s="7">
        <v>0</v>
      </c>
      <c r="S79" s="7">
        <v>0</v>
      </c>
      <c r="T79" s="7">
        <v>0.23000000000000004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0.9</v>
      </c>
      <c r="AH79" s="7">
        <v>0</v>
      </c>
      <c r="AI79" s="7">
        <v>0</v>
      </c>
      <c r="AJ79" s="7">
        <v>5.64</v>
      </c>
      <c r="AK79" s="7">
        <v>0.05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1E-3</v>
      </c>
      <c r="AR79" s="7">
        <v>0</v>
      </c>
      <c r="AS79" s="7">
        <v>0.01</v>
      </c>
      <c r="AT79" s="7">
        <v>0</v>
      </c>
      <c r="AU79" s="7">
        <v>0.01</v>
      </c>
      <c r="AV79" s="7">
        <v>0.01</v>
      </c>
      <c r="AW79" s="7">
        <v>0.01</v>
      </c>
      <c r="AX79" s="7">
        <v>0.03</v>
      </c>
      <c r="AY79" s="7">
        <v>0.57500000000000007</v>
      </c>
      <c r="AZ79" s="7">
        <v>0</v>
      </c>
      <c r="BA79" s="7">
        <v>3.47</v>
      </c>
      <c r="BB79" s="7">
        <v>0</v>
      </c>
      <c r="BC79" s="7">
        <v>0.80500000000000005</v>
      </c>
      <c r="BD79" s="7">
        <v>0.98</v>
      </c>
      <c r="BE79" s="7">
        <v>0</v>
      </c>
      <c r="BF79" s="7">
        <v>0</v>
      </c>
      <c r="BG79" s="7">
        <v>20.74</v>
      </c>
      <c r="BH79" s="7">
        <v>5.5549999999999997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4.2799999999999994</v>
      </c>
      <c r="BP79" s="8">
        <v>55.226000000000006</v>
      </c>
      <c r="BR79" s="9"/>
      <c r="BT79" s="10"/>
    </row>
    <row r="80" spans="1:72" ht="15" customHeight="1" x14ac:dyDescent="0.3">
      <c r="A80" s="2">
        <v>78</v>
      </c>
      <c r="B80" s="4" t="s">
        <v>167</v>
      </c>
      <c r="C80" s="5" t="s">
        <v>148</v>
      </c>
      <c r="D80" s="5">
        <v>373</v>
      </c>
      <c r="E80" s="6" t="s">
        <v>87</v>
      </c>
      <c r="F80" s="7">
        <v>0</v>
      </c>
      <c r="G80" s="7">
        <v>0</v>
      </c>
      <c r="H80" s="7">
        <v>0</v>
      </c>
      <c r="I80" s="7">
        <v>6.4499999999999993</v>
      </c>
      <c r="J80" s="7">
        <v>0.55000000000000004</v>
      </c>
      <c r="K80" s="7">
        <v>7.9200000000000008</v>
      </c>
      <c r="L80" s="7">
        <v>0.67</v>
      </c>
      <c r="M80" s="7">
        <v>0</v>
      </c>
      <c r="N80" s="7">
        <v>0</v>
      </c>
      <c r="O80" s="7">
        <v>0</v>
      </c>
      <c r="P80" s="7">
        <v>24.79</v>
      </c>
      <c r="Q80" s="7">
        <v>0</v>
      </c>
      <c r="R80" s="7">
        <v>0</v>
      </c>
      <c r="S80" s="7">
        <v>0</v>
      </c>
      <c r="T80" s="7">
        <v>0.92999999999999983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3.04</v>
      </c>
      <c r="AH80" s="7">
        <v>0</v>
      </c>
      <c r="AI80" s="7">
        <v>0</v>
      </c>
      <c r="AJ80" s="7">
        <v>12.42</v>
      </c>
      <c r="AK80" s="7">
        <v>0.27500000000000002</v>
      </c>
      <c r="AL80" s="7">
        <v>0</v>
      </c>
      <c r="AM80" s="7">
        <v>15.270000000000001</v>
      </c>
      <c r="AN80" s="7">
        <v>1.48</v>
      </c>
      <c r="AO80" s="7">
        <v>2.62</v>
      </c>
      <c r="AP80" s="7">
        <v>0</v>
      </c>
      <c r="AQ80" s="7">
        <v>0</v>
      </c>
      <c r="AR80" s="7">
        <v>0.59000000000000008</v>
      </c>
      <c r="AS80" s="7">
        <v>2.3E-2</v>
      </c>
      <c r="AT80" s="7">
        <v>0</v>
      </c>
      <c r="AU80" s="7">
        <v>0.01</v>
      </c>
      <c r="AV80" s="7">
        <v>0.08</v>
      </c>
      <c r="AW80" s="7">
        <v>9.4E-2</v>
      </c>
      <c r="AX80" s="7">
        <v>0.22</v>
      </c>
      <c r="AY80" s="7">
        <v>1.9599999999999997</v>
      </c>
      <c r="AZ80" s="7">
        <v>0</v>
      </c>
      <c r="BA80" s="7">
        <v>6.8049999999999997</v>
      </c>
      <c r="BB80" s="7">
        <v>0</v>
      </c>
      <c r="BC80" s="7">
        <v>1.925</v>
      </c>
      <c r="BD80" s="7">
        <v>9.1199999999999992</v>
      </c>
      <c r="BE80" s="7">
        <v>0</v>
      </c>
      <c r="BF80" s="7">
        <v>0</v>
      </c>
      <c r="BG80" s="7">
        <v>71.13</v>
      </c>
      <c r="BH80" s="7">
        <v>13.32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4.2699999999999996</v>
      </c>
      <c r="BP80" s="8">
        <v>186.90700000000001</v>
      </c>
      <c r="BR80" s="9"/>
      <c r="BT80" s="10"/>
    </row>
    <row r="81" spans="1:141" ht="15" customHeight="1" x14ac:dyDescent="0.3">
      <c r="A81" s="2">
        <v>79</v>
      </c>
      <c r="B81" s="4" t="s">
        <v>168</v>
      </c>
      <c r="C81" s="5" t="s">
        <v>148</v>
      </c>
      <c r="D81" s="5">
        <v>366</v>
      </c>
      <c r="E81" s="6" t="s">
        <v>87</v>
      </c>
      <c r="F81" s="7">
        <v>0</v>
      </c>
      <c r="G81" s="7">
        <v>0</v>
      </c>
      <c r="H81" s="7">
        <v>0</v>
      </c>
      <c r="I81" s="7">
        <v>17.599999999999998</v>
      </c>
      <c r="J81" s="7">
        <v>1.494</v>
      </c>
      <c r="K81" s="7">
        <v>25.251000000000001</v>
      </c>
      <c r="L81" s="7">
        <v>1.2</v>
      </c>
      <c r="M81" s="7">
        <v>0</v>
      </c>
      <c r="N81" s="7">
        <v>0</v>
      </c>
      <c r="O81" s="7">
        <v>0</v>
      </c>
      <c r="P81" s="7">
        <v>75.09</v>
      </c>
      <c r="Q81" s="7">
        <v>0</v>
      </c>
      <c r="R81" s="7">
        <v>0</v>
      </c>
      <c r="S81" s="7">
        <v>0</v>
      </c>
      <c r="T81" s="7">
        <v>0.41000000000000003</v>
      </c>
      <c r="U81" s="7">
        <v>0</v>
      </c>
      <c r="V81" s="7">
        <v>0</v>
      </c>
      <c r="W81" s="7">
        <v>0</v>
      </c>
      <c r="X81" s="7">
        <v>0.01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7.33</v>
      </c>
      <c r="AH81" s="7">
        <v>0</v>
      </c>
      <c r="AI81" s="7">
        <v>0</v>
      </c>
      <c r="AJ81" s="7">
        <v>27.009999999999998</v>
      </c>
      <c r="AK81" s="7">
        <v>0.19999999999999998</v>
      </c>
      <c r="AL81" s="7">
        <v>0</v>
      </c>
      <c r="AM81" s="7">
        <v>30.219999999999995</v>
      </c>
      <c r="AN81" s="7">
        <v>2.88</v>
      </c>
      <c r="AO81" s="7">
        <v>5.12</v>
      </c>
      <c r="AP81" s="7">
        <v>0</v>
      </c>
      <c r="AQ81" s="7">
        <v>0.01</v>
      </c>
      <c r="AR81" s="7">
        <v>1.9</v>
      </c>
      <c r="AS81" s="7">
        <v>0.03</v>
      </c>
      <c r="AT81" s="7">
        <v>1.2E-2</v>
      </c>
      <c r="AU81" s="7">
        <v>0.115</v>
      </c>
      <c r="AV81" s="7">
        <v>0.11199999999999999</v>
      </c>
      <c r="AW81" s="7">
        <v>7.0000000000000007E-2</v>
      </c>
      <c r="AX81" s="7">
        <v>8.299999999999999E-2</v>
      </c>
      <c r="AY81" s="7">
        <v>4.46</v>
      </c>
      <c r="AZ81" s="7">
        <v>0</v>
      </c>
      <c r="BA81" s="7">
        <v>22.35</v>
      </c>
      <c r="BB81" s="7">
        <v>0</v>
      </c>
      <c r="BC81" s="7">
        <v>2.6449999999999996</v>
      </c>
      <c r="BD81" s="7">
        <v>29.729999999999997</v>
      </c>
      <c r="BE81" s="7">
        <v>0</v>
      </c>
      <c r="BF81" s="7">
        <v>0</v>
      </c>
      <c r="BG81" s="7">
        <v>261.15000000000003</v>
      </c>
      <c r="BH81" s="7">
        <v>42.839999999999996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13.084999999999999</v>
      </c>
      <c r="BP81" s="8">
        <v>574.99700000000007</v>
      </c>
      <c r="BR81" s="9"/>
      <c r="BT81" s="10"/>
    </row>
    <row r="82" spans="1:141" ht="15" customHeight="1" x14ac:dyDescent="0.3">
      <c r="A82" s="2">
        <v>80</v>
      </c>
      <c r="B82" s="4" t="s">
        <v>169</v>
      </c>
      <c r="C82" s="5" t="s">
        <v>148</v>
      </c>
      <c r="D82" s="5">
        <v>1882</v>
      </c>
      <c r="E82" s="6" t="s">
        <v>87</v>
      </c>
      <c r="F82" s="7">
        <v>0</v>
      </c>
      <c r="G82" s="7">
        <v>0</v>
      </c>
      <c r="H82" s="7">
        <v>0</v>
      </c>
      <c r="I82" s="7">
        <v>86.114999999999995</v>
      </c>
      <c r="J82" s="7">
        <v>4.63</v>
      </c>
      <c r="K82" s="7">
        <v>43.825000000000003</v>
      </c>
      <c r="L82" s="7">
        <v>3.0979999999999999</v>
      </c>
      <c r="M82" s="7">
        <v>0.47</v>
      </c>
      <c r="N82" s="7">
        <v>0</v>
      </c>
      <c r="O82" s="7">
        <v>0</v>
      </c>
      <c r="P82" s="7">
        <v>90.856999999999985</v>
      </c>
      <c r="Q82" s="7">
        <v>0</v>
      </c>
      <c r="R82" s="7">
        <v>0</v>
      </c>
      <c r="S82" s="7">
        <v>0</v>
      </c>
      <c r="T82" s="7">
        <v>1.7049999999999998</v>
      </c>
      <c r="U82" s="7">
        <v>0</v>
      </c>
      <c r="V82" s="7">
        <v>0</v>
      </c>
      <c r="W82" s="7">
        <v>0</v>
      </c>
      <c r="X82" s="7">
        <v>7.0000000000000001E-3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7.1649999999999991</v>
      </c>
      <c r="AH82" s="7">
        <v>0</v>
      </c>
      <c r="AI82" s="7">
        <v>0</v>
      </c>
      <c r="AJ82" s="7">
        <v>66.010000000000005</v>
      </c>
      <c r="AK82" s="7">
        <v>2.0550000000000002</v>
      </c>
      <c r="AL82" s="7">
        <v>0</v>
      </c>
      <c r="AM82" s="7">
        <v>41.04</v>
      </c>
      <c r="AN82" s="7">
        <v>3.28</v>
      </c>
      <c r="AO82" s="7">
        <v>7.3479999999999999</v>
      </c>
      <c r="AP82" s="7">
        <v>0</v>
      </c>
      <c r="AQ82" s="7">
        <v>1.7000000000000001E-2</v>
      </c>
      <c r="AR82" s="7">
        <v>3.5600000000000005</v>
      </c>
      <c r="AS82" s="7">
        <v>0.36499999999999999</v>
      </c>
      <c r="AT82" s="7">
        <v>5.0000000000000001E-3</v>
      </c>
      <c r="AU82" s="7">
        <v>0.46499999999999997</v>
      </c>
      <c r="AV82" s="7">
        <v>7.5999999999999998E-2</v>
      </c>
      <c r="AW82" s="7">
        <v>0.19500000000000001</v>
      </c>
      <c r="AX82" s="7">
        <v>8.2000000000000003E-2</v>
      </c>
      <c r="AY82" s="7">
        <v>6.3049999999999997</v>
      </c>
      <c r="AZ82" s="7">
        <v>0</v>
      </c>
      <c r="BA82" s="7">
        <v>33.42799999999999</v>
      </c>
      <c r="BB82" s="7">
        <v>0</v>
      </c>
      <c r="BC82" s="7">
        <v>3.5949999999999993</v>
      </c>
      <c r="BD82" s="7">
        <v>10.25</v>
      </c>
      <c r="BE82" s="7">
        <v>0</v>
      </c>
      <c r="BF82" s="7">
        <v>0</v>
      </c>
      <c r="BG82" s="7">
        <v>275.98</v>
      </c>
      <c r="BH82" s="7">
        <v>40.380000000000003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19.930000000000003</v>
      </c>
      <c r="BP82" s="8">
        <v>757.048</v>
      </c>
      <c r="BR82" s="9"/>
      <c r="BT82" s="10"/>
    </row>
    <row r="83" spans="1:141" ht="15" customHeight="1" x14ac:dyDescent="0.3">
      <c r="A83" s="2">
        <v>81</v>
      </c>
      <c r="B83" s="4" t="s">
        <v>170</v>
      </c>
      <c r="C83" s="5" t="s">
        <v>148</v>
      </c>
      <c r="D83" s="5">
        <v>158</v>
      </c>
      <c r="E83" s="6" t="s">
        <v>87</v>
      </c>
      <c r="F83" s="7">
        <v>0</v>
      </c>
      <c r="G83" s="7">
        <v>0</v>
      </c>
      <c r="H83" s="7">
        <v>0</v>
      </c>
      <c r="I83" s="7">
        <v>3.0000000000000001E-3</v>
      </c>
      <c r="J83" s="7">
        <v>0.23</v>
      </c>
      <c r="K83" s="7">
        <v>2.99</v>
      </c>
      <c r="L83" s="7">
        <v>7.0000000000000007E-2</v>
      </c>
      <c r="M83" s="7">
        <v>0</v>
      </c>
      <c r="N83" s="7">
        <v>0</v>
      </c>
      <c r="O83" s="7">
        <v>0</v>
      </c>
      <c r="P83" s="7">
        <v>7.0300000000000011</v>
      </c>
      <c r="Q83" s="7">
        <v>0</v>
      </c>
      <c r="R83" s="7">
        <v>0</v>
      </c>
      <c r="S83" s="7">
        <v>0</v>
      </c>
      <c r="T83" s="7">
        <v>0.19500000000000001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1.645</v>
      </c>
      <c r="AH83" s="7">
        <v>0</v>
      </c>
      <c r="AI83" s="7">
        <v>0</v>
      </c>
      <c r="AJ83" s="7">
        <v>4.16</v>
      </c>
      <c r="AK83" s="7">
        <v>0.11</v>
      </c>
      <c r="AL83" s="7">
        <v>0</v>
      </c>
      <c r="AM83" s="7">
        <v>1.63</v>
      </c>
      <c r="AN83" s="7">
        <v>0.35</v>
      </c>
      <c r="AO83" s="7">
        <v>0.44999999999999996</v>
      </c>
      <c r="AP83" s="7">
        <v>0</v>
      </c>
      <c r="AQ83" s="7">
        <v>5.0000000000000001E-3</v>
      </c>
      <c r="AR83" s="7">
        <v>0.36</v>
      </c>
      <c r="AS83" s="7">
        <v>3.1E-2</v>
      </c>
      <c r="AT83" s="7">
        <v>0.08</v>
      </c>
      <c r="AU83" s="7">
        <v>0.01</v>
      </c>
      <c r="AV83" s="7">
        <v>0</v>
      </c>
      <c r="AW83" s="7">
        <v>9.5000000000000001E-2</v>
      </c>
      <c r="AX83" s="7">
        <v>0</v>
      </c>
      <c r="AY83" s="7">
        <v>0.96500000000000008</v>
      </c>
      <c r="AZ83" s="7">
        <v>0</v>
      </c>
      <c r="BA83" s="7">
        <v>7.3100000000000014</v>
      </c>
      <c r="BB83" s="7">
        <v>0</v>
      </c>
      <c r="BC83" s="7">
        <v>1.7749999999999999</v>
      </c>
      <c r="BD83" s="7">
        <v>0.81</v>
      </c>
      <c r="BE83" s="7">
        <v>0</v>
      </c>
      <c r="BF83" s="7">
        <v>0</v>
      </c>
      <c r="BG83" s="7">
        <v>15.830000000000002</v>
      </c>
      <c r="BH83" s="7">
        <v>4.3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2.4649999999999999</v>
      </c>
      <c r="BP83" s="8">
        <v>55.569000000000003</v>
      </c>
      <c r="BR83" s="9"/>
      <c r="BT83" s="10"/>
    </row>
    <row r="84" spans="1:141" ht="15" customHeight="1" x14ac:dyDescent="0.3">
      <c r="B84" s="11" t="s">
        <v>171</v>
      </c>
      <c r="C84" s="12"/>
      <c r="D84" s="12">
        <v>165067</v>
      </c>
      <c r="E84" s="12">
        <v>0</v>
      </c>
      <c r="F84" s="13">
        <f>SUM(F3:F83)</f>
        <v>0</v>
      </c>
      <c r="G84" s="13">
        <f t="shared" ref="G84:BP84" si="0">SUM(G3:G83)</f>
        <v>0.35100000000000003</v>
      </c>
      <c r="H84" s="13">
        <f t="shared" si="0"/>
        <v>0</v>
      </c>
      <c r="I84" s="13">
        <f t="shared" si="0"/>
        <v>2178.3110000000001</v>
      </c>
      <c r="J84" s="13">
        <f t="shared" si="0"/>
        <v>168.51999999999995</v>
      </c>
      <c r="K84" s="13">
        <f t="shared" si="0"/>
        <v>2876.1260000000002</v>
      </c>
      <c r="L84" s="13">
        <f t="shared" si="0"/>
        <v>70.519999999999982</v>
      </c>
      <c r="M84" s="13">
        <f t="shared" si="0"/>
        <v>69.92</v>
      </c>
      <c r="N84" s="13">
        <f t="shared" si="0"/>
        <v>0</v>
      </c>
      <c r="O84" s="13">
        <f t="shared" si="0"/>
        <v>0</v>
      </c>
      <c r="P84" s="13">
        <f t="shared" si="0"/>
        <v>5216.3307999999997</v>
      </c>
      <c r="Q84" s="13">
        <f t="shared" si="0"/>
        <v>0.82500000000000018</v>
      </c>
      <c r="R84" s="13">
        <f t="shared" si="0"/>
        <v>0</v>
      </c>
      <c r="S84" s="13">
        <f t="shared" si="0"/>
        <v>0</v>
      </c>
      <c r="T84" s="13">
        <f t="shared" si="0"/>
        <v>73.489999999999995</v>
      </c>
      <c r="U84" s="13">
        <f t="shared" si="0"/>
        <v>0</v>
      </c>
      <c r="V84" s="13">
        <f t="shared" si="0"/>
        <v>0</v>
      </c>
      <c r="W84" s="13">
        <f t="shared" si="0"/>
        <v>0</v>
      </c>
      <c r="X84" s="13">
        <f t="shared" si="0"/>
        <v>2.0209999999999995</v>
      </c>
      <c r="Y84" s="13">
        <f t="shared" si="0"/>
        <v>0</v>
      </c>
      <c r="Z84" s="13">
        <f t="shared" si="0"/>
        <v>0</v>
      </c>
      <c r="AA84" s="13">
        <f t="shared" si="0"/>
        <v>0</v>
      </c>
      <c r="AB84" s="13">
        <f t="shared" si="0"/>
        <v>0</v>
      </c>
      <c r="AC84" s="13">
        <f t="shared" si="0"/>
        <v>0</v>
      </c>
      <c r="AD84" s="13">
        <f t="shared" si="0"/>
        <v>0</v>
      </c>
      <c r="AE84" s="13">
        <f t="shared" si="0"/>
        <v>0</v>
      </c>
      <c r="AF84" s="13">
        <f t="shared" si="0"/>
        <v>0</v>
      </c>
      <c r="AG84" s="13">
        <f t="shared" si="0"/>
        <v>622.13</v>
      </c>
      <c r="AH84" s="13">
        <f t="shared" si="0"/>
        <v>0</v>
      </c>
      <c r="AI84" s="13">
        <f t="shared" si="0"/>
        <v>0</v>
      </c>
      <c r="AJ84" s="13">
        <f t="shared" si="0"/>
        <v>3747.2820000000006</v>
      </c>
      <c r="AK84" s="13">
        <f t="shared" si="0"/>
        <v>134.30000000000001</v>
      </c>
      <c r="AL84" s="13">
        <f t="shared" si="0"/>
        <v>5.0000000000000001E-3</v>
      </c>
      <c r="AM84" s="13">
        <f t="shared" si="0"/>
        <v>6399.0930000000017</v>
      </c>
      <c r="AN84" s="13">
        <f t="shared" si="0"/>
        <v>518.7600000000001</v>
      </c>
      <c r="AO84" s="13">
        <f t="shared" si="0"/>
        <v>1264.7979999999995</v>
      </c>
      <c r="AP84" s="13">
        <f t="shared" si="0"/>
        <v>0</v>
      </c>
      <c r="AQ84" s="13">
        <f t="shared" si="0"/>
        <v>1.4639999999999993</v>
      </c>
      <c r="AR84" s="13">
        <f t="shared" si="0"/>
        <v>100.17450000000001</v>
      </c>
      <c r="AS84" s="13">
        <f t="shared" si="0"/>
        <v>6.1999999999999984</v>
      </c>
      <c r="AT84" s="13">
        <f t="shared" si="0"/>
        <v>4.4399999999999986</v>
      </c>
      <c r="AU84" s="13">
        <f t="shared" si="0"/>
        <v>28.334</v>
      </c>
      <c r="AV84" s="13">
        <f t="shared" si="0"/>
        <v>13.415999999999999</v>
      </c>
      <c r="AW84" s="13">
        <f t="shared" si="0"/>
        <v>8.6330000000000009</v>
      </c>
      <c r="AX84" s="13">
        <f t="shared" si="0"/>
        <v>2.6449999999999991</v>
      </c>
      <c r="AY84" s="13">
        <f t="shared" si="0"/>
        <v>182.94799999999998</v>
      </c>
      <c r="AZ84" s="13">
        <f t="shared" si="0"/>
        <v>72.070000000000007</v>
      </c>
      <c r="BA84" s="13">
        <f t="shared" si="0"/>
        <v>1926.7059999999997</v>
      </c>
      <c r="BB84" s="13">
        <f t="shared" si="0"/>
        <v>0</v>
      </c>
      <c r="BC84" s="13">
        <f t="shared" si="0"/>
        <v>130.55040000000002</v>
      </c>
      <c r="BD84" s="13">
        <f t="shared" si="0"/>
        <v>4955.0700000000006</v>
      </c>
      <c r="BE84" s="13">
        <f t="shared" si="0"/>
        <v>0</v>
      </c>
      <c r="BF84" s="13">
        <f t="shared" si="0"/>
        <v>0</v>
      </c>
      <c r="BG84" s="13">
        <f t="shared" si="0"/>
        <v>14758.12371</v>
      </c>
      <c r="BH84" s="13">
        <f t="shared" si="0"/>
        <v>1622.7800000000002</v>
      </c>
      <c r="BI84" s="13">
        <f t="shared" si="0"/>
        <v>0</v>
      </c>
      <c r="BJ84" s="13">
        <f t="shared" si="0"/>
        <v>0</v>
      </c>
      <c r="BK84" s="13">
        <f t="shared" si="0"/>
        <v>244.06999999999996</v>
      </c>
      <c r="BL84" s="13">
        <f t="shared" si="0"/>
        <v>139.13</v>
      </c>
      <c r="BM84" s="13">
        <f t="shared" si="0"/>
        <v>0</v>
      </c>
      <c r="BN84" s="13">
        <f t="shared" si="0"/>
        <v>0</v>
      </c>
      <c r="BO84" s="13">
        <f t="shared" si="0"/>
        <v>2025.6220000000005</v>
      </c>
      <c r="BP84" s="13">
        <f t="shared" si="0"/>
        <v>49750.889409999996</v>
      </c>
    </row>
    <row r="85" spans="1:141" s="14" customFormat="1" x14ac:dyDescent="0.3">
      <c r="A85" s="1"/>
      <c r="B85" s="1"/>
      <c r="C85" s="1"/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</row>
    <row r="86" spans="1:141" s="14" customFormat="1" ht="25.5" customHeight="1" x14ac:dyDescent="0.3">
      <c r="A86" s="1"/>
      <c r="B86" s="15"/>
      <c r="C86" s="1"/>
      <c r="D86" s="1"/>
      <c r="E86" s="2"/>
      <c r="F86" s="1"/>
      <c r="G86" s="1"/>
      <c r="H86" s="1"/>
      <c r="I86" s="1"/>
      <c r="J86" s="1"/>
      <c r="K86" s="16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0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</row>
    <row r="87" spans="1:141" s="14" customFormat="1" ht="15" customHeight="1" x14ac:dyDescent="0.3">
      <c r="A87" s="1"/>
      <c r="B87" s="1"/>
      <c r="C87" s="1"/>
      <c r="D87" s="1"/>
      <c r="E87" s="2"/>
      <c r="F87" s="1"/>
      <c r="G87" s="1"/>
      <c r="H87" s="1"/>
      <c r="I87" s="10"/>
      <c r="J87" s="1"/>
      <c r="K87" s="16"/>
      <c r="L87" s="17"/>
      <c r="M87" s="1"/>
      <c r="N87" s="1"/>
      <c r="O87" s="1"/>
      <c r="P87" s="16"/>
      <c r="Q87" s="1"/>
      <c r="R87" s="1"/>
      <c r="S87" s="1"/>
      <c r="T87" s="10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6"/>
      <c r="AK87" s="17"/>
      <c r="AL87" s="10"/>
      <c r="AM87" s="17"/>
      <c r="AN87" s="1"/>
      <c r="AO87" s="1"/>
      <c r="AP87" s="17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6"/>
      <c r="BC87" s="17"/>
      <c r="BD87" s="17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"/>
      <c r="BP87" s="17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</row>
    <row r="88" spans="1:141" s="14" customFormat="1" ht="15" customHeight="1" x14ac:dyDescent="0.3">
      <c r="A88" s="1"/>
      <c r="B88" s="1"/>
      <c r="C88" s="1"/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7"/>
      <c r="BF88" s="17"/>
      <c r="BG88" s="1"/>
      <c r="BH88" s="1"/>
      <c r="BI88" s="1"/>
      <c r="BJ88" s="1"/>
      <c r="BK88" s="1"/>
      <c r="BL88" s="1"/>
      <c r="BM88" s="1"/>
      <c r="BN88" s="1"/>
      <c r="BO88" s="1"/>
      <c r="BP88" s="17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</row>
    <row r="89" spans="1:141" s="14" customFormat="1" ht="15" customHeight="1" x14ac:dyDescent="0.3">
      <c r="A89" s="1"/>
      <c r="B89" s="1"/>
      <c r="C89" s="1"/>
      <c r="D89" s="1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0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</row>
    <row r="90" spans="1:141" s="14" customFormat="1" ht="15" customHeight="1" x14ac:dyDescent="0.3">
      <c r="A90" s="1"/>
      <c r="B90" s="1"/>
      <c r="C90" s="1"/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6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</row>
    <row r="91" spans="1:141" s="14" customFormat="1" ht="15" customHeight="1" x14ac:dyDescent="0.3">
      <c r="A91" s="1"/>
      <c r="B91" s="1"/>
      <c r="C91" s="1"/>
      <c r="D91" s="1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0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</row>
    <row r="92" spans="1:141" s="14" customFormat="1" ht="15" customHeight="1" x14ac:dyDescent="0.3">
      <c r="A92" s="1"/>
      <c r="B92" s="1"/>
      <c r="C92" s="1"/>
      <c r="D92" s="1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</row>
    <row r="93" spans="1:141" s="14" customFormat="1" ht="15" customHeight="1" x14ac:dyDescent="0.3">
      <c r="A93" s="1"/>
      <c r="B93" s="1"/>
      <c r="C93" s="1"/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</row>
    <row r="94" spans="1:141" s="14" customFormat="1" ht="15" customHeight="1" x14ac:dyDescent="0.3">
      <c r="A94" s="1"/>
      <c r="B94" s="1"/>
      <c r="C94" s="1"/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</row>
    <row r="95" spans="1:141" s="14" customFormat="1" ht="15" customHeight="1" x14ac:dyDescent="0.3">
      <c r="A95" s="1"/>
      <c r="B95" s="1"/>
      <c r="C95" s="1"/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</row>
    <row r="96" spans="1:141" s="14" customFormat="1" ht="15" customHeight="1" x14ac:dyDescent="0.3">
      <c r="A96" s="1"/>
      <c r="B96" s="1"/>
      <c r="C96" s="1"/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</row>
    <row r="97" spans="1:141" s="14" customFormat="1" ht="15" customHeight="1" x14ac:dyDescent="0.3">
      <c r="A97" s="1"/>
      <c r="B97" s="1"/>
      <c r="C97" s="1"/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</row>
    <row r="98" spans="1:141" s="14" customFormat="1" ht="15" customHeight="1" x14ac:dyDescent="0.3">
      <c r="A98" s="1"/>
      <c r="B98" s="1"/>
      <c r="C98" s="1"/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</row>
    <row r="99" spans="1:141" s="14" customFormat="1" ht="15" customHeight="1" x14ac:dyDescent="0.3">
      <c r="A99" s="1"/>
      <c r="B99" s="1"/>
      <c r="C99" s="1"/>
      <c r="D99" s="1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</row>
    <row r="100" spans="1:141" s="14" customFormat="1" ht="15" customHeight="1" x14ac:dyDescent="0.3">
      <c r="A100" s="1"/>
      <c r="B100" s="1"/>
      <c r="C100" s="1"/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</row>
    <row r="101" spans="1:141" s="14" customFormat="1" ht="15" customHeight="1" x14ac:dyDescent="0.3">
      <c r="A101" s="1"/>
      <c r="B101" s="1"/>
      <c r="C101" s="1"/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</row>
    <row r="102" spans="1:141" s="14" customFormat="1" ht="15" customHeight="1" x14ac:dyDescent="0.3">
      <c r="A102" s="1"/>
      <c r="B102" s="1"/>
      <c r="C102" s="1"/>
      <c r="D102" s="1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</row>
    <row r="103" spans="1:141" s="14" customFormat="1" ht="15" customHeight="1" x14ac:dyDescent="0.3">
      <c r="A103" s="1"/>
      <c r="B103" s="1"/>
      <c r="C103" s="1"/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</row>
    <row r="104" spans="1:141" s="14" customFormat="1" ht="15" customHeight="1" x14ac:dyDescent="0.3">
      <c r="A104" s="1"/>
      <c r="B104" s="1"/>
      <c r="C104" s="1"/>
      <c r="D104" s="1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</row>
    <row r="105" spans="1:141" s="14" customFormat="1" ht="15" customHeight="1" x14ac:dyDescent="0.3">
      <c r="A105" s="1"/>
      <c r="B105" s="1"/>
      <c r="C105" s="1"/>
      <c r="D105" s="1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</row>
    <row r="106" spans="1:141" s="14" customFormat="1" ht="15" customHeight="1" x14ac:dyDescent="0.3">
      <c r="A106" s="1"/>
      <c r="B106" s="1"/>
      <c r="C106" s="1"/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</row>
    <row r="107" spans="1:141" s="14" customFormat="1" ht="15" customHeight="1" x14ac:dyDescent="0.3">
      <c r="A107" s="1"/>
      <c r="B107" s="1"/>
      <c r="C107" s="1"/>
      <c r="D107" s="1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</row>
    <row r="108" spans="1:141" s="14" customFormat="1" ht="15" customHeight="1" x14ac:dyDescent="0.3">
      <c r="A108" s="1"/>
      <c r="B108" s="1"/>
      <c r="C108" s="1"/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</row>
    <row r="109" spans="1:141" s="14" customFormat="1" ht="15" customHeight="1" x14ac:dyDescent="0.3">
      <c r="A109" s="1"/>
      <c r="B109" s="1"/>
      <c r="C109" s="1"/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</row>
    <row r="110" spans="1:141" s="14" customFormat="1" ht="15" customHeight="1" x14ac:dyDescent="0.3">
      <c r="A110" s="1"/>
      <c r="B110" s="1"/>
      <c r="C110" s="1"/>
      <c r="D110" s="1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</row>
    <row r="111" spans="1:141" s="14" customFormat="1" ht="15" customHeight="1" x14ac:dyDescent="0.3">
      <c r="A111" s="1"/>
      <c r="B111" s="1"/>
      <c r="C111" s="1"/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</row>
    <row r="112" spans="1:141" s="14" customFormat="1" ht="15" customHeight="1" x14ac:dyDescent="0.3">
      <c r="A112" s="1"/>
      <c r="B112" s="1"/>
      <c r="C112" s="1"/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</row>
    <row r="113" spans="1:141" s="14" customFormat="1" ht="15" customHeight="1" x14ac:dyDescent="0.3">
      <c r="A113" s="1"/>
      <c r="B113" s="1"/>
      <c r="C113" s="1"/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</row>
    <row r="114" spans="1:141" s="14" customFormat="1" ht="15" customHeight="1" x14ac:dyDescent="0.3">
      <c r="A114" s="1"/>
      <c r="B114" s="1"/>
      <c r="C114" s="1"/>
      <c r="D114" s="1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90"/>
  <sheetViews>
    <sheetView tabSelected="1" topLeftCell="A19" workbookViewId="0">
      <selection activeCell="A30" sqref="A30"/>
    </sheetView>
  </sheetViews>
  <sheetFormatPr defaultRowHeight="14.4" x14ac:dyDescent="0.3"/>
  <cols>
    <col min="1" max="1" width="3.77734375" style="18" customWidth="1"/>
    <col min="2" max="2" width="29.109375" style="18" customWidth="1"/>
    <col min="3" max="3" width="10.5546875" style="18" bestFit="1" customWidth="1"/>
    <col min="4" max="4" width="11.6640625" style="18" bestFit="1" customWidth="1"/>
    <col min="5" max="5" width="15.88671875" style="18" customWidth="1"/>
    <col min="6" max="6" width="10.5546875" style="18" bestFit="1" customWidth="1"/>
    <col min="7" max="7" width="12.6640625" style="18" bestFit="1" customWidth="1"/>
    <col min="8" max="8" width="12.6640625" style="34" bestFit="1" customWidth="1"/>
    <col min="9" max="10" width="12.6640625" style="18" bestFit="1" customWidth="1"/>
    <col min="11" max="11" width="7.77734375" style="18" bestFit="1" customWidth="1"/>
    <col min="12" max="12" width="9.88671875" style="18" bestFit="1" customWidth="1"/>
    <col min="13" max="16" width="9" style="18" bestFit="1" customWidth="1"/>
    <col min="17" max="17" width="12.77734375" style="18" customWidth="1"/>
    <col min="18" max="18" width="8.88671875" style="18"/>
    <col min="19" max="19" width="9.5546875" style="18" bestFit="1" customWidth="1"/>
    <col min="20" max="20" width="9" style="18" bestFit="1" customWidth="1"/>
    <col min="21" max="21" width="9.5546875" style="18" bestFit="1" customWidth="1"/>
    <col min="22" max="22" width="8.44140625" style="18" bestFit="1" customWidth="1"/>
    <col min="23" max="23" width="12.44140625" style="18" bestFit="1" customWidth="1"/>
    <col min="24" max="24" width="8.44140625" style="18" bestFit="1" customWidth="1"/>
    <col min="25" max="257" width="8.88671875" style="18"/>
    <col min="258" max="258" width="29.109375" style="18" customWidth="1"/>
    <col min="259" max="259" width="10.5546875" style="18" bestFit="1" customWidth="1"/>
    <col min="260" max="260" width="11.6640625" style="18" bestFit="1" customWidth="1"/>
    <col min="261" max="261" width="15.88671875" style="18" customWidth="1"/>
    <col min="262" max="262" width="10.5546875" style="18" bestFit="1" customWidth="1"/>
    <col min="263" max="266" width="12.6640625" style="18" bestFit="1" customWidth="1"/>
    <col min="267" max="267" width="7.77734375" style="18" bestFit="1" customWidth="1"/>
    <col min="268" max="268" width="9.88671875" style="18" bestFit="1" customWidth="1"/>
    <col min="269" max="272" width="9" style="18" bestFit="1" customWidth="1"/>
    <col min="273" max="273" width="8.5546875" style="18" bestFit="1" customWidth="1"/>
    <col min="274" max="274" width="8.88671875" style="18"/>
    <col min="275" max="275" width="9.5546875" style="18" bestFit="1" customWidth="1"/>
    <col min="276" max="276" width="9" style="18" bestFit="1" customWidth="1"/>
    <col min="277" max="277" width="9.5546875" style="18" bestFit="1" customWidth="1"/>
    <col min="278" max="278" width="8.44140625" style="18" bestFit="1" customWidth="1"/>
    <col min="279" max="279" width="12.44140625" style="18" bestFit="1" customWidth="1"/>
    <col min="280" max="280" width="8.44140625" style="18" bestFit="1" customWidth="1"/>
    <col min="281" max="513" width="8.88671875" style="18"/>
    <col min="514" max="514" width="29.109375" style="18" customWidth="1"/>
    <col min="515" max="515" width="10.5546875" style="18" bestFit="1" customWidth="1"/>
    <col min="516" max="516" width="11.6640625" style="18" bestFit="1" customWidth="1"/>
    <col min="517" max="517" width="15.88671875" style="18" customWidth="1"/>
    <col min="518" max="518" width="10.5546875" style="18" bestFit="1" customWidth="1"/>
    <col min="519" max="522" width="12.6640625" style="18" bestFit="1" customWidth="1"/>
    <col min="523" max="523" width="7.77734375" style="18" bestFit="1" customWidth="1"/>
    <col min="524" max="524" width="9.88671875" style="18" bestFit="1" customWidth="1"/>
    <col min="525" max="528" width="9" style="18" bestFit="1" customWidth="1"/>
    <col min="529" max="529" width="8.5546875" style="18" bestFit="1" customWidth="1"/>
    <col min="530" max="530" width="8.88671875" style="18"/>
    <col min="531" max="531" width="9.5546875" style="18" bestFit="1" customWidth="1"/>
    <col min="532" max="532" width="9" style="18" bestFit="1" customWidth="1"/>
    <col min="533" max="533" width="9.5546875" style="18" bestFit="1" customWidth="1"/>
    <col min="534" max="534" width="8.44140625" style="18" bestFit="1" customWidth="1"/>
    <col min="535" max="535" width="12.44140625" style="18" bestFit="1" customWidth="1"/>
    <col min="536" max="536" width="8.44140625" style="18" bestFit="1" customWidth="1"/>
    <col min="537" max="769" width="8.88671875" style="18"/>
    <col min="770" max="770" width="29.109375" style="18" customWidth="1"/>
    <col min="771" max="771" width="10.5546875" style="18" bestFit="1" customWidth="1"/>
    <col min="772" max="772" width="11.6640625" style="18" bestFit="1" customWidth="1"/>
    <col min="773" max="773" width="15.88671875" style="18" customWidth="1"/>
    <col min="774" max="774" width="10.5546875" style="18" bestFit="1" customWidth="1"/>
    <col min="775" max="778" width="12.6640625" style="18" bestFit="1" customWidth="1"/>
    <col min="779" max="779" width="7.77734375" style="18" bestFit="1" customWidth="1"/>
    <col min="780" max="780" width="9.88671875" style="18" bestFit="1" customWidth="1"/>
    <col min="781" max="784" width="9" style="18" bestFit="1" customWidth="1"/>
    <col min="785" max="785" width="8.5546875" style="18" bestFit="1" customWidth="1"/>
    <col min="786" max="786" width="8.88671875" style="18"/>
    <col min="787" max="787" width="9.5546875" style="18" bestFit="1" customWidth="1"/>
    <col min="788" max="788" width="9" style="18" bestFit="1" customWidth="1"/>
    <col min="789" max="789" width="9.5546875" style="18" bestFit="1" customWidth="1"/>
    <col min="790" max="790" width="8.44140625" style="18" bestFit="1" customWidth="1"/>
    <col min="791" max="791" width="12.44140625" style="18" bestFit="1" customWidth="1"/>
    <col min="792" max="792" width="8.44140625" style="18" bestFit="1" customWidth="1"/>
    <col min="793" max="1025" width="8.88671875" style="18"/>
    <col min="1026" max="1026" width="29.109375" style="18" customWidth="1"/>
    <col min="1027" max="1027" width="10.5546875" style="18" bestFit="1" customWidth="1"/>
    <col min="1028" max="1028" width="11.6640625" style="18" bestFit="1" customWidth="1"/>
    <col min="1029" max="1029" width="15.88671875" style="18" customWidth="1"/>
    <col min="1030" max="1030" width="10.5546875" style="18" bestFit="1" customWidth="1"/>
    <col min="1031" max="1034" width="12.6640625" style="18" bestFit="1" customWidth="1"/>
    <col min="1035" max="1035" width="7.77734375" style="18" bestFit="1" customWidth="1"/>
    <col min="1036" max="1036" width="9.88671875" style="18" bestFit="1" customWidth="1"/>
    <col min="1037" max="1040" width="9" style="18" bestFit="1" customWidth="1"/>
    <col min="1041" max="1041" width="8.5546875" style="18" bestFit="1" customWidth="1"/>
    <col min="1042" max="1042" width="8.88671875" style="18"/>
    <col min="1043" max="1043" width="9.5546875" style="18" bestFit="1" customWidth="1"/>
    <col min="1044" max="1044" width="9" style="18" bestFit="1" customWidth="1"/>
    <col min="1045" max="1045" width="9.5546875" style="18" bestFit="1" customWidth="1"/>
    <col min="1046" max="1046" width="8.44140625" style="18" bestFit="1" customWidth="1"/>
    <col min="1047" max="1047" width="12.44140625" style="18" bestFit="1" customWidth="1"/>
    <col min="1048" max="1048" width="8.44140625" style="18" bestFit="1" customWidth="1"/>
    <col min="1049" max="1281" width="8.88671875" style="18"/>
    <col min="1282" max="1282" width="29.109375" style="18" customWidth="1"/>
    <col min="1283" max="1283" width="10.5546875" style="18" bestFit="1" customWidth="1"/>
    <col min="1284" max="1284" width="11.6640625" style="18" bestFit="1" customWidth="1"/>
    <col min="1285" max="1285" width="15.88671875" style="18" customWidth="1"/>
    <col min="1286" max="1286" width="10.5546875" style="18" bestFit="1" customWidth="1"/>
    <col min="1287" max="1290" width="12.6640625" style="18" bestFit="1" customWidth="1"/>
    <col min="1291" max="1291" width="7.77734375" style="18" bestFit="1" customWidth="1"/>
    <col min="1292" max="1292" width="9.88671875" style="18" bestFit="1" customWidth="1"/>
    <col min="1293" max="1296" width="9" style="18" bestFit="1" customWidth="1"/>
    <col min="1297" max="1297" width="8.5546875" style="18" bestFit="1" customWidth="1"/>
    <col min="1298" max="1298" width="8.88671875" style="18"/>
    <col min="1299" max="1299" width="9.5546875" style="18" bestFit="1" customWidth="1"/>
    <col min="1300" max="1300" width="9" style="18" bestFit="1" customWidth="1"/>
    <col min="1301" max="1301" width="9.5546875" style="18" bestFit="1" customWidth="1"/>
    <col min="1302" max="1302" width="8.44140625" style="18" bestFit="1" customWidth="1"/>
    <col min="1303" max="1303" width="12.44140625" style="18" bestFit="1" customWidth="1"/>
    <col min="1304" max="1304" width="8.44140625" style="18" bestFit="1" customWidth="1"/>
    <col min="1305" max="1537" width="8.88671875" style="18"/>
    <col min="1538" max="1538" width="29.109375" style="18" customWidth="1"/>
    <col min="1539" max="1539" width="10.5546875" style="18" bestFit="1" customWidth="1"/>
    <col min="1540" max="1540" width="11.6640625" style="18" bestFit="1" customWidth="1"/>
    <col min="1541" max="1541" width="15.88671875" style="18" customWidth="1"/>
    <col min="1542" max="1542" width="10.5546875" style="18" bestFit="1" customWidth="1"/>
    <col min="1543" max="1546" width="12.6640625" style="18" bestFit="1" customWidth="1"/>
    <col min="1547" max="1547" width="7.77734375" style="18" bestFit="1" customWidth="1"/>
    <col min="1548" max="1548" width="9.88671875" style="18" bestFit="1" customWidth="1"/>
    <col min="1549" max="1552" width="9" style="18" bestFit="1" customWidth="1"/>
    <col min="1553" max="1553" width="8.5546875" style="18" bestFit="1" customWidth="1"/>
    <col min="1554" max="1554" width="8.88671875" style="18"/>
    <col min="1555" max="1555" width="9.5546875" style="18" bestFit="1" customWidth="1"/>
    <col min="1556" max="1556" width="9" style="18" bestFit="1" customWidth="1"/>
    <col min="1557" max="1557" width="9.5546875" style="18" bestFit="1" customWidth="1"/>
    <col min="1558" max="1558" width="8.44140625" style="18" bestFit="1" customWidth="1"/>
    <col min="1559" max="1559" width="12.44140625" style="18" bestFit="1" customWidth="1"/>
    <col min="1560" max="1560" width="8.44140625" style="18" bestFit="1" customWidth="1"/>
    <col min="1561" max="1793" width="8.88671875" style="18"/>
    <col min="1794" max="1794" width="29.109375" style="18" customWidth="1"/>
    <col min="1795" max="1795" width="10.5546875" style="18" bestFit="1" customWidth="1"/>
    <col min="1796" max="1796" width="11.6640625" style="18" bestFit="1" customWidth="1"/>
    <col min="1797" max="1797" width="15.88671875" style="18" customWidth="1"/>
    <col min="1798" max="1798" width="10.5546875" style="18" bestFit="1" customWidth="1"/>
    <col min="1799" max="1802" width="12.6640625" style="18" bestFit="1" customWidth="1"/>
    <col min="1803" max="1803" width="7.77734375" style="18" bestFit="1" customWidth="1"/>
    <col min="1804" max="1804" width="9.88671875" style="18" bestFit="1" customWidth="1"/>
    <col min="1805" max="1808" width="9" style="18" bestFit="1" customWidth="1"/>
    <col min="1809" max="1809" width="8.5546875" style="18" bestFit="1" customWidth="1"/>
    <col min="1810" max="1810" width="8.88671875" style="18"/>
    <col min="1811" max="1811" width="9.5546875" style="18" bestFit="1" customWidth="1"/>
    <col min="1812" max="1812" width="9" style="18" bestFit="1" customWidth="1"/>
    <col min="1813" max="1813" width="9.5546875" style="18" bestFit="1" customWidth="1"/>
    <col min="1814" max="1814" width="8.44140625" style="18" bestFit="1" customWidth="1"/>
    <col min="1815" max="1815" width="12.44140625" style="18" bestFit="1" customWidth="1"/>
    <col min="1816" max="1816" width="8.44140625" style="18" bestFit="1" customWidth="1"/>
    <col min="1817" max="2049" width="8.88671875" style="18"/>
    <col min="2050" max="2050" width="29.109375" style="18" customWidth="1"/>
    <col min="2051" max="2051" width="10.5546875" style="18" bestFit="1" customWidth="1"/>
    <col min="2052" max="2052" width="11.6640625" style="18" bestFit="1" customWidth="1"/>
    <col min="2053" max="2053" width="15.88671875" style="18" customWidth="1"/>
    <col min="2054" max="2054" width="10.5546875" style="18" bestFit="1" customWidth="1"/>
    <col min="2055" max="2058" width="12.6640625" style="18" bestFit="1" customWidth="1"/>
    <col min="2059" max="2059" width="7.77734375" style="18" bestFit="1" customWidth="1"/>
    <col min="2060" max="2060" width="9.88671875" style="18" bestFit="1" customWidth="1"/>
    <col min="2061" max="2064" width="9" style="18" bestFit="1" customWidth="1"/>
    <col min="2065" max="2065" width="8.5546875" style="18" bestFit="1" customWidth="1"/>
    <col min="2066" max="2066" width="8.88671875" style="18"/>
    <col min="2067" max="2067" width="9.5546875" style="18" bestFit="1" customWidth="1"/>
    <col min="2068" max="2068" width="9" style="18" bestFit="1" customWidth="1"/>
    <col min="2069" max="2069" width="9.5546875" style="18" bestFit="1" customWidth="1"/>
    <col min="2070" max="2070" width="8.44140625" style="18" bestFit="1" customWidth="1"/>
    <col min="2071" max="2071" width="12.44140625" style="18" bestFit="1" customWidth="1"/>
    <col min="2072" max="2072" width="8.44140625" style="18" bestFit="1" customWidth="1"/>
    <col min="2073" max="2305" width="8.88671875" style="18"/>
    <col min="2306" max="2306" width="29.109375" style="18" customWidth="1"/>
    <col min="2307" max="2307" width="10.5546875" style="18" bestFit="1" customWidth="1"/>
    <col min="2308" max="2308" width="11.6640625" style="18" bestFit="1" customWidth="1"/>
    <col min="2309" max="2309" width="15.88671875" style="18" customWidth="1"/>
    <col min="2310" max="2310" width="10.5546875" style="18" bestFit="1" customWidth="1"/>
    <col min="2311" max="2314" width="12.6640625" style="18" bestFit="1" customWidth="1"/>
    <col min="2315" max="2315" width="7.77734375" style="18" bestFit="1" customWidth="1"/>
    <col min="2316" max="2316" width="9.88671875" style="18" bestFit="1" customWidth="1"/>
    <col min="2317" max="2320" width="9" style="18" bestFit="1" customWidth="1"/>
    <col min="2321" max="2321" width="8.5546875" style="18" bestFit="1" customWidth="1"/>
    <col min="2322" max="2322" width="8.88671875" style="18"/>
    <col min="2323" max="2323" width="9.5546875" style="18" bestFit="1" customWidth="1"/>
    <col min="2324" max="2324" width="9" style="18" bestFit="1" customWidth="1"/>
    <col min="2325" max="2325" width="9.5546875" style="18" bestFit="1" customWidth="1"/>
    <col min="2326" max="2326" width="8.44140625" style="18" bestFit="1" customWidth="1"/>
    <col min="2327" max="2327" width="12.44140625" style="18" bestFit="1" customWidth="1"/>
    <col min="2328" max="2328" width="8.44140625" style="18" bestFit="1" customWidth="1"/>
    <col min="2329" max="2561" width="8.88671875" style="18"/>
    <col min="2562" max="2562" width="29.109375" style="18" customWidth="1"/>
    <col min="2563" max="2563" width="10.5546875" style="18" bestFit="1" customWidth="1"/>
    <col min="2564" max="2564" width="11.6640625" style="18" bestFit="1" customWidth="1"/>
    <col min="2565" max="2565" width="15.88671875" style="18" customWidth="1"/>
    <col min="2566" max="2566" width="10.5546875" style="18" bestFit="1" customWidth="1"/>
    <col min="2567" max="2570" width="12.6640625" style="18" bestFit="1" customWidth="1"/>
    <col min="2571" max="2571" width="7.77734375" style="18" bestFit="1" customWidth="1"/>
    <col min="2572" max="2572" width="9.88671875" style="18" bestFit="1" customWidth="1"/>
    <col min="2573" max="2576" width="9" style="18" bestFit="1" customWidth="1"/>
    <col min="2577" max="2577" width="8.5546875" style="18" bestFit="1" customWidth="1"/>
    <col min="2578" max="2578" width="8.88671875" style="18"/>
    <col min="2579" max="2579" width="9.5546875" style="18" bestFit="1" customWidth="1"/>
    <col min="2580" max="2580" width="9" style="18" bestFit="1" customWidth="1"/>
    <col min="2581" max="2581" width="9.5546875" style="18" bestFit="1" customWidth="1"/>
    <col min="2582" max="2582" width="8.44140625" style="18" bestFit="1" customWidth="1"/>
    <col min="2583" max="2583" width="12.44140625" style="18" bestFit="1" customWidth="1"/>
    <col min="2584" max="2584" width="8.44140625" style="18" bestFit="1" customWidth="1"/>
    <col min="2585" max="2817" width="8.88671875" style="18"/>
    <col min="2818" max="2818" width="29.109375" style="18" customWidth="1"/>
    <col min="2819" max="2819" width="10.5546875" style="18" bestFit="1" customWidth="1"/>
    <col min="2820" max="2820" width="11.6640625" style="18" bestFit="1" customWidth="1"/>
    <col min="2821" max="2821" width="15.88671875" style="18" customWidth="1"/>
    <col min="2822" max="2822" width="10.5546875" style="18" bestFit="1" customWidth="1"/>
    <col min="2823" max="2826" width="12.6640625" style="18" bestFit="1" customWidth="1"/>
    <col min="2827" max="2827" width="7.77734375" style="18" bestFit="1" customWidth="1"/>
    <col min="2828" max="2828" width="9.88671875" style="18" bestFit="1" customWidth="1"/>
    <col min="2829" max="2832" width="9" style="18" bestFit="1" customWidth="1"/>
    <col min="2833" max="2833" width="8.5546875" style="18" bestFit="1" customWidth="1"/>
    <col min="2834" max="2834" width="8.88671875" style="18"/>
    <col min="2835" max="2835" width="9.5546875" style="18" bestFit="1" customWidth="1"/>
    <col min="2836" max="2836" width="9" style="18" bestFit="1" customWidth="1"/>
    <col min="2837" max="2837" width="9.5546875" style="18" bestFit="1" customWidth="1"/>
    <col min="2838" max="2838" width="8.44140625" style="18" bestFit="1" customWidth="1"/>
    <col min="2839" max="2839" width="12.44140625" style="18" bestFit="1" customWidth="1"/>
    <col min="2840" max="2840" width="8.44140625" style="18" bestFit="1" customWidth="1"/>
    <col min="2841" max="3073" width="8.88671875" style="18"/>
    <col min="3074" max="3074" width="29.109375" style="18" customWidth="1"/>
    <col min="3075" max="3075" width="10.5546875" style="18" bestFit="1" customWidth="1"/>
    <col min="3076" max="3076" width="11.6640625" style="18" bestFit="1" customWidth="1"/>
    <col min="3077" max="3077" width="15.88671875" style="18" customWidth="1"/>
    <col min="3078" max="3078" width="10.5546875" style="18" bestFit="1" customWidth="1"/>
    <col min="3079" max="3082" width="12.6640625" style="18" bestFit="1" customWidth="1"/>
    <col min="3083" max="3083" width="7.77734375" style="18" bestFit="1" customWidth="1"/>
    <col min="3084" max="3084" width="9.88671875" style="18" bestFit="1" customWidth="1"/>
    <col min="3085" max="3088" width="9" style="18" bestFit="1" customWidth="1"/>
    <col min="3089" max="3089" width="8.5546875" style="18" bestFit="1" customWidth="1"/>
    <col min="3090" max="3090" width="8.88671875" style="18"/>
    <col min="3091" max="3091" width="9.5546875" style="18" bestFit="1" customWidth="1"/>
    <col min="3092" max="3092" width="9" style="18" bestFit="1" customWidth="1"/>
    <col min="3093" max="3093" width="9.5546875" style="18" bestFit="1" customWidth="1"/>
    <col min="3094" max="3094" width="8.44140625" style="18" bestFit="1" customWidth="1"/>
    <col min="3095" max="3095" width="12.44140625" style="18" bestFit="1" customWidth="1"/>
    <col min="3096" max="3096" width="8.44140625" style="18" bestFit="1" customWidth="1"/>
    <col min="3097" max="3329" width="8.88671875" style="18"/>
    <col min="3330" max="3330" width="29.109375" style="18" customWidth="1"/>
    <col min="3331" max="3331" width="10.5546875" style="18" bestFit="1" customWidth="1"/>
    <col min="3332" max="3332" width="11.6640625" style="18" bestFit="1" customWidth="1"/>
    <col min="3333" max="3333" width="15.88671875" style="18" customWidth="1"/>
    <col min="3334" max="3334" width="10.5546875" style="18" bestFit="1" customWidth="1"/>
    <col min="3335" max="3338" width="12.6640625" style="18" bestFit="1" customWidth="1"/>
    <col min="3339" max="3339" width="7.77734375" style="18" bestFit="1" customWidth="1"/>
    <col min="3340" max="3340" width="9.88671875" style="18" bestFit="1" customWidth="1"/>
    <col min="3341" max="3344" width="9" style="18" bestFit="1" customWidth="1"/>
    <col min="3345" max="3345" width="8.5546875" style="18" bestFit="1" customWidth="1"/>
    <col min="3346" max="3346" width="8.88671875" style="18"/>
    <col min="3347" max="3347" width="9.5546875" style="18" bestFit="1" customWidth="1"/>
    <col min="3348" max="3348" width="9" style="18" bestFit="1" customWidth="1"/>
    <col min="3349" max="3349" width="9.5546875" style="18" bestFit="1" customWidth="1"/>
    <col min="3350" max="3350" width="8.44140625" style="18" bestFit="1" customWidth="1"/>
    <col min="3351" max="3351" width="12.44140625" style="18" bestFit="1" customWidth="1"/>
    <col min="3352" max="3352" width="8.44140625" style="18" bestFit="1" customWidth="1"/>
    <col min="3353" max="3585" width="8.88671875" style="18"/>
    <col min="3586" max="3586" width="29.109375" style="18" customWidth="1"/>
    <col min="3587" max="3587" width="10.5546875" style="18" bestFit="1" customWidth="1"/>
    <col min="3588" max="3588" width="11.6640625" style="18" bestFit="1" customWidth="1"/>
    <col min="3589" max="3589" width="15.88671875" style="18" customWidth="1"/>
    <col min="3590" max="3590" width="10.5546875" style="18" bestFit="1" customWidth="1"/>
    <col min="3591" max="3594" width="12.6640625" style="18" bestFit="1" customWidth="1"/>
    <col min="3595" max="3595" width="7.77734375" style="18" bestFit="1" customWidth="1"/>
    <col min="3596" max="3596" width="9.88671875" style="18" bestFit="1" customWidth="1"/>
    <col min="3597" max="3600" width="9" style="18" bestFit="1" customWidth="1"/>
    <col min="3601" max="3601" width="8.5546875" style="18" bestFit="1" customWidth="1"/>
    <col min="3602" max="3602" width="8.88671875" style="18"/>
    <col min="3603" max="3603" width="9.5546875" style="18" bestFit="1" customWidth="1"/>
    <col min="3604" max="3604" width="9" style="18" bestFit="1" customWidth="1"/>
    <col min="3605" max="3605" width="9.5546875" style="18" bestFit="1" customWidth="1"/>
    <col min="3606" max="3606" width="8.44140625" style="18" bestFit="1" customWidth="1"/>
    <col min="3607" max="3607" width="12.44140625" style="18" bestFit="1" customWidth="1"/>
    <col min="3608" max="3608" width="8.44140625" style="18" bestFit="1" customWidth="1"/>
    <col min="3609" max="3841" width="8.88671875" style="18"/>
    <col min="3842" max="3842" width="29.109375" style="18" customWidth="1"/>
    <col min="3843" max="3843" width="10.5546875" style="18" bestFit="1" customWidth="1"/>
    <col min="3844" max="3844" width="11.6640625" style="18" bestFit="1" customWidth="1"/>
    <col min="3845" max="3845" width="15.88671875" style="18" customWidth="1"/>
    <col min="3846" max="3846" width="10.5546875" style="18" bestFit="1" customWidth="1"/>
    <col min="3847" max="3850" width="12.6640625" style="18" bestFit="1" customWidth="1"/>
    <col min="3851" max="3851" width="7.77734375" style="18" bestFit="1" customWidth="1"/>
    <col min="3852" max="3852" width="9.88671875" style="18" bestFit="1" customWidth="1"/>
    <col min="3853" max="3856" width="9" style="18" bestFit="1" customWidth="1"/>
    <col min="3857" max="3857" width="8.5546875" style="18" bestFit="1" customWidth="1"/>
    <col min="3858" max="3858" width="8.88671875" style="18"/>
    <col min="3859" max="3859" width="9.5546875" style="18" bestFit="1" customWidth="1"/>
    <col min="3860" max="3860" width="9" style="18" bestFit="1" customWidth="1"/>
    <col min="3861" max="3861" width="9.5546875" style="18" bestFit="1" customWidth="1"/>
    <col min="3862" max="3862" width="8.44140625" style="18" bestFit="1" customWidth="1"/>
    <col min="3863" max="3863" width="12.44140625" style="18" bestFit="1" customWidth="1"/>
    <col min="3864" max="3864" width="8.44140625" style="18" bestFit="1" customWidth="1"/>
    <col min="3865" max="4097" width="8.88671875" style="18"/>
    <col min="4098" max="4098" width="29.109375" style="18" customWidth="1"/>
    <col min="4099" max="4099" width="10.5546875" style="18" bestFit="1" customWidth="1"/>
    <col min="4100" max="4100" width="11.6640625" style="18" bestFit="1" customWidth="1"/>
    <col min="4101" max="4101" width="15.88671875" style="18" customWidth="1"/>
    <col min="4102" max="4102" width="10.5546875" style="18" bestFit="1" customWidth="1"/>
    <col min="4103" max="4106" width="12.6640625" style="18" bestFit="1" customWidth="1"/>
    <col min="4107" max="4107" width="7.77734375" style="18" bestFit="1" customWidth="1"/>
    <col min="4108" max="4108" width="9.88671875" style="18" bestFit="1" customWidth="1"/>
    <col min="4109" max="4112" width="9" style="18" bestFit="1" customWidth="1"/>
    <col min="4113" max="4113" width="8.5546875" style="18" bestFit="1" customWidth="1"/>
    <col min="4114" max="4114" width="8.88671875" style="18"/>
    <col min="4115" max="4115" width="9.5546875" style="18" bestFit="1" customWidth="1"/>
    <col min="4116" max="4116" width="9" style="18" bestFit="1" customWidth="1"/>
    <col min="4117" max="4117" width="9.5546875" style="18" bestFit="1" customWidth="1"/>
    <col min="4118" max="4118" width="8.44140625" style="18" bestFit="1" customWidth="1"/>
    <col min="4119" max="4119" width="12.44140625" style="18" bestFit="1" customWidth="1"/>
    <col min="4120" max="4120" width="8.44140625" style="18" bestFit="1" customWidth="1"/>
    <col min="4121" max="4353" width="8.88671875" style="18"/>
    <col min="4354" max="4354" width="29.109375" style="18" customWidth="1"/>
    <col min="4355" max="4355" width="10.5546875" style="18" bestFit="1" customWidth="1"/>
    <col min="4356" max="4356" width="11.6640625" style="18" bestFit="1" customWidth="1"/>
    <col min="4357" max="4357" width="15.88671875" style="18" customWidth="1"/>
    <col min="4358" max="4358" width="10.5546875" style="18" bestFit="1" customWidth="1"/>
    <col min="4359" max="4362" width="12.6640625" style="18" bestFit="1" customWidth="1"/>
    <col min="4363" max="4363" width="7.77734375" style="18" bestFit="1" customWidth="1"/>
    <col min="4364" max="4364" width="9.88671875" style="18" bestFit="1" customWidth="1"/>
    <col min="4365" max="4368" width="9" style="18" bestFit="1" customWidth="1"/>
    <col min="4369" max="4369" width="8.5546875" style="18" bestFit="1" customWidth="1"/>
    <col min="4370" max="4370" width="8.88671875" style="18"/>
    <col min="4371" max="4371" width="9.5546875" style="18" bestFit="1" customWidth="1"/>
    <col min="4372" max="4372" width="9" style="18" bestFit="1" customWidth="1"/>
    <col min="4373" max="4373" width="9.5546875" style="18" bestFit="1" customWidth="1"/>
    <col min="4374" max="4374" width="8.44140625" style="18" bestFit="1" customWidth="1"/>
    <col min="4375" max="4375" width="12.44140625" style="18" bestFit="1" customWidth="1"/>
    <col min="4376" max="4376" width="8.44140625" style="18" bestFit="1" customWidth="1"/>
    <col min="4377" max="4609" width="8.88671875" style="18"/>
    <col min="4610" max="4610" width="29.109375" style="18" customWidth="1"/>
    <col min="4611" max="4611" width="10.5546875" style="18" bestFit="1" customWidth="1"/>
    <col min="4612" max="4612" width="11.6640625" style="18" bestFit="1" customWidth="1"/>
    <col min="4613" max="4613" width="15.88671875" style="18" customWidth="1"/>
    <col min="4614" max="4614" width="10.5546875" style="18" bestFit="1" customWidth="1"/>
    <col min="4615" max="4618" width="12.6640625" style="18" bestFit="1" customWidth="1"/>
    <col min="4619" max="4619" width="7.77734375" style="18" bestFit="1" customWidth="1"/>
    <col min="4620" max="4620" width="9.88671875" style="18" bestFit="1" customWidth="1"/>
    <col min="4621" max="4624" width="9" style="18" bestFit="1" customWidth="1"/>
    <col min="4625" max="4625" width="8.5546875" style="18" bestFit="1" customWidth="1"/>
    <col min="4626" max="4626" width="8.88671875" style="18"/>
    <col min="4627" max="4627" width="9.5546875" style="18" bestFit="1" customWidth="1"/>
    <col min="4628" max="4628" width="9" style="18" bestFit="1" customWidth="1"/>
    <col min="4629" max="4629" width="9.5546875" style="18" bestFit="1" customWidth="1"/>
    <col min="4630" max="4630" width="8.44140625" style="18" bestFit="1" customWidth="1"/>
    <col min="4631" max="4631" width="12.44140625" style="18" bestFit="1" customWidth="1"/>
    <col min="4632" max="4632" width="8.44140625" style="18" bestFit="1" customWidth="1"/>
    <col min="4633" max="4865" width="8.88671875" style="18"/>
    <col min="4866" max="4866" width="29.109375" style="18" customWidth="1"/>
    <col min="4867" max="4867" width="10.5546875" style="18" bestFit="1" customWidth="1"/>
    <col min="4868" max="4868" width="11.6640625" style="18" bestFit="1" customWidth="1"/>
    <col min="4869" max="4869" width="15.88671875" style="18" customWidth="1"/>
    <col min="4870" max="4870" width="10.5546875" style="18" bestFit="1" customWidth="1"/>
    <col min="4871" max="4874" width="12.6640625" style="18" bestFit="1" customWidth="1"/>
    <col min="4875" max="4875" width="7.77734375" style="18" bestFit="1" customWidth="1"/>
    <col min="4876" max="4876" width="9.88671875" style="18" bestFit="1" customWidth="1"/>
    <col min="4877" max="4880" width="9" style="18" bestFit="1" customWidth="1"/>
    <col min="4881" max="4881" width="8.5546875" style="18" bestFit="1" customWidth="1"/>
    <col min="4882" max="4882" width="8.88671875" style="18"/>
    <col min="4883" max="4883" width="9.5546875" style="18" bestFit="1" customWidth="1"/>
    <col min="4884" max="4884" width="9" style="18" bestFit="1" customWidth="1"/>
    <col min="4885" max="4885" width="9.5546875" style="18" bestFit="1" customWidth="1"/>
    <col min="4886" max="4886" width="8.44140625" style="18" bestFit="1" customWidth="1"/>
    <col min="4887" max="4887" width="12.44140625" style="18" bestFit="1" customWidth="1"/>
    <col min="4888" max="4888" width="8.44140625" style="18" bestFit="1" customWidth="1"/>
    <col min="4889" max="5121" width="8.88671875" style="18"/>
    <col min="5122" max="5122" width="29.109375" style="18" customWidth="1"/>
    <col min="5123" max="5123" width="10.5546875" style="18" bestFit="1" customWidth="1"/>
    <col min="5124" max="5124" width="11.6640625" style="18" bestFit="1" customWidth="1"/>
    <col min="5125" max="5125" width="15.88671875" style="18" customWidth="1"/>
    <col min="5126" max="5126" width="10.5546875" style="18" bestFit="1" customWidth="1"/>
    <col min="5127" max="5130" width="12.6640625" style="18" bestFit="1" customWidth="1"/>
    <col min="5131" max="5131" width="7.77734375" style="18" bestFit="1" customWidth="1"/>
    <col min="5132" max="5132" width="9.88671875" style="18" bestFit="1" customWidth="1"/>
    <col min="5133" max="5136" width="9" style="18" bestFit="1" customWidth="1"/>
    <col min="5137" max="5137" width="8.5546875" style="18" bestFit="1" customWidth="1"/>
    <col min="5138" max="5138" width="8.88671875" style="18"/>
    <col min="5139" max="5139" width="9.5546875" style="18" bestFit="1" customWidth="1"/>
    <col min="5140" max="5140" width="9" style="18" bestFit="1" customWidth="1"/>
    <col min="5141" max="5141" width="9.5546875" style="18" bestFit="1" customWidth="1"/>
    <col min="5142" max="5142" width="8.44140625" style="18" bestFit="1" customWidth="1"/>
    <col min="5143" max="5143" width="12.44140625" style="18" bestFit="1" customWidth="1"/>
    <col min="5144" max="5144" width="8.44140625" style="18" bestFit="1" customWidth="1"/>
    <col min="5145" max="5377" width="8.88671875" style="18"/>
    <col min="5378" max="5378" width="29.109375" style="18" customWidth="1"/>
    <col min="5379" max="5379" width="10.5546875" style="18" bestFit="1" customWidth="1"/>
    <col min="5380" max="5380" width="11.6640625" style="18" bestFit="1" customWidth="1"/>
    <col min="5381" max="5381" width="15.88671875" style="18" customWidth="1"/>
    <col min="5382" max="5382" width="10.5546875" style="18" bestFit="1" customWidth="1"/>
    <col min="5383" max="5386" width="12.6640625" style="18" bestFit="1" customWidth="1"/>
    <col min="5387" max="5387" width="7.77734375" style="18" bestFit="1" customWidth="1"/>
    <col min="5388" max="5388" width="9.88671875" style="18" bestFit="1" customWidth="1"/>
    <col min="5389" max="5392" width="9" style="18" bestFit="1" customWidth="1"/>
    <col min="5393" max="5393" width="8.5546875" style="18" bestFit="1" customWidth="1"/>
    <col min="5394" max="5394" width="8.88671875" style="18"/>
    <col min="5395" max="5395" width="9.5546875" style="18" bestFit="1" customWidth="1"/>
    <col min="5396" max="5396" width="9" style="18" bestFit="1" customWidth="1"/>
    <col min="5397" max="5397" width="9.5546875" style="18" bestFit="1" customWidth="1"/>
    <col min="5398" max="5398" width="8.44140625" style="18" bestFit="1" customWidth="1"/>
    <col min="5399" max="5399" width="12.44140625" style="18" bestFit="1" customWidth="1"/>
    <col min="5400" max="5400" width="8.44140625" style="18" bestFit="1" customWidth="1"/>
    <col min="5401" max="5633" width="8.88671875" style="18"/>
    <col min="5634" max="5634" width="29.109375" style="18" customWidth="1"/>
    <col min="5635" max="5635" width="10.5546875" style="18" bestFit="1" customWidth="1"/>
    <col min="5636" max="5636" width="11.6640625" style="18" bestFit="1" customWidth="1"/>
    <col min="5637" max="5637" width="15.88671875" style="18" customWidth="1"/>
    <col min="5638" max="5638" width="10.5546875" style="18" bestFit="1" customWidth="1"/>
    <col min="5639" max="5642" width="12.6640625" style="18" bestFit="1" customWidth="1"/>
    <col min="5643" max="5643" width="7.77734375" style="18" bestFit="1" customWidth="1"/>
    <col min="5644" max="5644" width="9.88671875" style="18" bestFit="1" customWidth="1"/>
    <col min="5645" max="5648" width="9" style="18" bestFit="1" customWidth="1"/>
    <col min="5649" max="5649" width="8.5546875" style="18" bestFit="1" customWidth="1"/>
    <col min="5650" max="5650" width="8.88671875" style="18"/>
    <col min="5651" max="5651" width="9.5546875" style="18" bestFit="1" customWidth="1"/>
    <col min="5652" max="5652" width="9" style="18" bestFit="1" customWidth="1"/>
    <col min="5653" max="5653" width="9.5546875" style="18" bestFit="1" customWidth="1"/>
    <col min="5654" max="5654" width="8.44140625" style="18" bestFit="1" customWidth="1"/>
    <col min="5655" max="5655" width="12.44140625" style="18" bestFit="1" customWidth="1"/>
    <col min="5656" max="5656" width="8.44140625" style="18" bestFit="1" customWidth="1"/>
    <col min="5657" max="5889" width="8.88671875" style="18"/>
    <col min="5890" max="5890" width="29.109375" style="18" customWidth="1"/>
    <col min="5891" max="5891" width="10.5546875" style="18" bestFit="1" customWidth="1"/>
    <col min="5892" max="5892" width="11.6640625" style="18" bestFit="1" customWidth="1"/>
    <col min="5893" max="5893" width="15.88671875" style="18" customWidth="1"/>
    <col min="5894" max="5894" width="10.5546875" style="18" bestFit="1" customWidth="1"/>
    <col min="5895" max="5898" width="12.6640625" style="18" bestFit="1" customWidth="1"/>
    <col min="5899" max="5899" width="7.77734375" style="18" bestFit="1" customWidth="1"/>
    <col min="5900" max="5900" width="9.88671875" style="18" bestFit="1" customWidth="1"/>
    <col min="5901" max="5904" width="9" style="18" bestFit="1" customWidth="1"/>
    <col min="5905" max="5905" width="8.5546875" style="18" bestFit="1" customWidth="1"/>
    <col min="5906" max="5906" width="8.88671875" style="18"/>
    <col min="5907" max="5907" width="9.5546875" style="18" bestFit="1" customWidth="1"/>
    <col min="5908" max="5908" width="9" style="18" bestFit="1" customWidth="1"/>
    <col min="5909" max="5909" width="9.5546875" style="18" bestFit="1" customWidth="1"/>
    <col min="5910" max="5910" width="8.44140625" style="18" bestFit="1" customWidth="1"/>
    <col min="5911" max="5911" width="12.44140625" style="18" bestFit="1" customWidth="1"/>
    <col min="5912" max="5912" width="8.44140625" style="18" bestFit="1" customWidth="1"/>
    <col min="5913" max="6145" width="8.88671875" style="18"/>
    <col min="6146" max="6146" width="29.109375" style="18" customWidth="1"/>
    <col min="6147" max="6147" width="10.5546875" style="18" bestFit="1" customWidth="1"/>
    <col min="6148" max="6148" width="11.6640625" style="18" bestFit="1" customWidth="1"/>
    <col min="6149" max="6149" width="15.88671875" style="18" customWidth="1"/>
    <col min="6150" max="6150" width="10.5546875" style="18" bestFit="1" customWidth="1"/>
    <col min="6151" max="6154" width="12.6640625" style="18" bestFit="1" customWidth="1"/>
    <col min="6155" max="6155" width="7.77734375" style="18" bestFit="1" customWidth="1"/>
    <col min="6156" max="6156" width="9.88671875" style="18" bestFit="1" customWidth="1"/>
    <col min="6157" max="6160" width="9" style="18" bestFit="1" customWidth="1"/>
    <col min="6161" max="6161" width="8.5546875" style="18" bestFit="1" customWidth="1"/>
    <col min="6162" max="6162" width="8.88671875" style="18"/>
    <col min="6163" max="6163" width="9.5546875" style="18" bestFit="1" customWidth="1"/>
    <col min="6164" max="6164" width="9" style="18" bestFit="1" customWidth="1"/>
    <col min="6165" max="6165" width="9.5546875" style="18" bestFit="1" customWidth="1"/>
    <col min="6166" max="6166" width="8.44140625" style="18" bestFit="1" customWidth="1"/>
    <col min="6167" max="6167" width="12.44140625" style="18" bestFit="1" customWidth="1"/>
    <col min="6168" max="6168" width="8.44140625" style="18" bestFit="1" customWidth="1"/>
    <col min="6169" max="6401" width="8.88671875" style="18"/>
    <col min="6402" max="6402" width="29.109375" style="18" customWidth="1"/>
    <col min="6403" max="6403" width="10.5546875" style="18" bestFit="1" customWidth="1"/>
    <col min="6404" max="6404" width="11.6640625" style="18" bestFit="1" customWidth="1"/>
    <col min="6405" max="6405" width="15.88671875" style="18" customWidth="1"/>
    <col min="6406" max="6406" width="10.5546875" style="18" bestFit="1" customWidth="1"/>
    <col min="6407" max="6410" width="12.6640625" style="18" bestFit="1" customWidth="1"/>
    <col min="6411" max="6411" width="7.77734375" style="18" bestFit="1" customWidth="1"/>
    <col min="6412" max="6412" width="9.88671875" style="18" bestFit="1" customWidth="1"/>
    <col min="6413" max="6416" width="9" style="18" bestFit="1" customWidth="1"/>
    <col min="6417" max="6417" width="8.5546875" style="18" bestFit="1" customWidth="1"/>
    <col min="6418" max="6418" width="8.88671875" style="18"/>
    <col min="6419" max="6419" width="9.5546875" style="18" bestFit="1" customWidth="1"/>
    <col min="6420" max="6420" width="9" style="18" bestFit="1" customWidth="1"/>
    <col min="6421" max="6421" width="9.5546875" style="18" bestFit="1" customWidth="1"/>
    <col min="6422" max="6422" width="8.44140625" style="18" bestFit="1" customWidth="1"/>
    <col min="6423" max="6423" width="12.44140625" style="18" bestFit="1" customWidth="1"/>
    <col min="6424" max="6424" width="8.44140625" style="18" bestFit="1" customWidth="1"/>
    <col min="6425" max="6657" width="8.88671875" style="18"/>
    <col min="6658" max="6658" width="29.109375" style="18" customWidth="1"/>
    <col min="6659" max="6659" width="10.5546875" style="18" bestFit="1" customWidth="1"/>
    <col min="6660" max="6660" width="11.6640625" style="18" bestFit="1" customWidth="1"/>
    <col min="6661" max="6661" width="15.88671875" style="18" customWidth="1"/>
    <col min="6662" max="6662" width="10.5546875" style="18" bestFit="1" customWidth="1"/>
    <col min="6663" max="6666" width="12.6640625" style="18" bestFit="1" customWidth="1"/>
    <col min="6667" max="6667" width="7.77734375" style="18" bestFit="1" customWidth="1"/>
    <col min="6668" max="6668" width="9.88671875" style="18" bestFit="1" customWidth="1"/>
    <col min="6669" max="6672" width="9" style="18" bestFit="1" customWidth="1"/>
    <col min="6673" max="6673" width="8.5546875" style="18" bestFit="1" customWidth="1"/>
    <col min="6674" max="6674" width="8.88671875" style="18"/>
    <col min="6675" max="6675" width="9.5546875" style="18" bestFit="1" customWidth="1"/>
    <col min="6676" max="6676" width="9" style="18" bestFit="1" customWidth="1"/>
    <col min="6677" max="6677" width="9.5546875" style="18" bestFit="1" customWidth="1"/>
    <col min="6678" max="6678" width="8.44140625" style="18" bestFit="1" customWidth="1"/>
    <col min="6679" max="6679" width="12.44140625" style="18" bestFit="1" customWidth="1"/>
    <col min="6680" max="6680" width="8.44140625" style="18" bestFit="1" customWidth="1"/>
    <col min="6681" max="6913" width="8.88671875" style="18"/>
    <col min="6914" max="6914" width="29.109375" style="18" customWidth="1"/>
    <col min="6915" max="6915" width="10.5546875" style="18" bestFit="1" customWidth="1"/>
    <col min="6916" max="6916" width="11.6640625" style="18" bestFit="1" customWidth="1"/>
    <col min="6917" max="6917" width="15.88671875" style="18" customWidth="1"/>
    <col min="6918" max="6918" width="10.5546875" style="18" bestFit="1" customWidth="1"/>
    <col min="6919" max="6922" width="12.6640625" style="18" bestFit="1" customWidth="1"/>
    <col min="6923" max="6923" width="7.77734375" style="18" bestFit="1" customWidth="1"/>
    <col min="6924" max="6924" width="9.88671875" style="18" bestFit="1" customWidth="1"/>
    <col min="6925" max="6928" width="9" style="18" bestFit="1" customWidth="1"/>
    <col min="6929" max="6929" width="8.5546875" style="18" bestFit="1" customWidth="1"/>
    <col min="6930" max="6930" width="8.88671875" style="18"/>
    <col min="6931" max="6931" width="9.5546875" style="18" bestFit="1" customWidth="1"/>
    <col min="6932" max="6932" width="9" style="18" bestFit="1" customWidth="1"/>
    <col min="6933" max="6933" width="9.5546875" style="18" bestFit="1" customWidth="1"/>
    <col min="6934" max="6934" width="8.44140625" style="18" bestFit="1" customWidth="1"/>
    <col min="6935" max="6935" width="12.44140625" style="18" bestFit="1" customWidth="1"/>
    <col min="6936" max="6936" width="8.44140625" style="18" bestFit="1" customWidth="1"/>
    <col min="6937" max="7169" width="8.88671875" style="18"/>
    <col min="7170" max="7170" width="29.109375" style="18" customWidth="1"/>
    <col min="7171" max="7171" width="10.5546875" style="18" bestFit="1" customWidth="1"/>
    <col min="7172" max="7172" width="11.6640625" style="18" bestFit="1" customWidth="1"/>
    <col min="7173" max="7173" width="15.88671875" style="18" customWidth="1"/>
    <col min="7174" max="7174" width="10.5546875" style="18" bestFit="1" customWidth="1"/>
    <col min="7175" max="7178" width="12.6640625" style="18" bestFit="1" customWidth="1"/>
    <col min="7179" max="7179" width="7.77734375" style="18" bestFit="1" customWidth="1"/>
    <col min="7180" max="7180" width="9.88671875" style="18" bestFit="1" customWidth="1"/>
    <col min="7181" max="7184" width="9" style="18" bestFit="1" customWidth="1"/>
    <col min="7185" max="7185" width="8.5546875" style="18" bestFit="1" customWidth="1"/>
    <col min="7186" max="7186" width="8.88671875" style="18"/>
    <col min="7187" max="7187" width="9.5546875" style="18" bestFit="1" customWidth="1"/>
    <col min="7188" max="7188" width="9" style="18" bestFit="1" customWidth="1"/>
    <col min="7189" max="7189" width="9.5546875" style="18" bestFit="1" customWidth="1"/>
    <col min="7190" max="7190" width="8.44140625" style="18" bestFit="1" customWidth="1"/>
    <col min="7191" max="7191" width="12.44140625" style="18" bestFit="1" customWidth="1"/>
    <col min="7192" max="7192" width="8.44140625" style="18" bestFit="1" customWidth="1"/>
    <col min="7193" max="7425" width="8.88671875" style="18"/>
    <col min="7426" max="7426" width="29.109375" style="18" customWidth="1"/>
    <col min="7427" max="7427" width="10.5546875" style="18" bestFit="1" customWidth="1"/>
    <col min="7428" max="7428" width="11.6640625" style="18" bestFit="1" customWidth="1"/>
    <col min="7429" max="7429" width="15.88671875" style="18" customWidth="1"/>
    <col min="7430" max="7430" width="10.5546875" style="18" bestFit="1" customWidth="1"/>
    <col min="7431" max="7434" width="12.6640625" style="18" bestFit="1" customWidth="1"/>
    <col min="7435" max="7435" width="7.77734375" style="18" bestFit="1" customWidth="1"/>
    <col min="7436" max="7436" width="9.88671875" style="18" bestFit="1" customWidth="1"/>
    <col min="7437" max="7440" width="9" style="18" bestFit="1" customWidth="1"/>
    <col min="7441" max="7441" width="8.5546875" style="18" bestFit="1" customWidth="1"/>
    <col min="7442" max="7442" width="8.88671875" style="18"/>
    <col min="7443" max="7443" width="9.5546875" style="18" bestFit="1" customWidth="1"/>
    <col min="7444" max="7444" width="9" style="18" bestFit="1" customWidth="1"/>
    <col min="7445" max="7445" width="9.5546875" style="18" bestFit="1" customWidth="1"/>
    <col min="7446" max="7446" width="8.44140625" style="18" bestFit="1" customWidth="1"/>
    <col min="7447" max="7447" width="12.44140625" style="18" bestFit="1" customWidth="1"/>
    <col min="7448" max="7448" width="8.44140625" style="18" bestFit="1" customWidth="1"/>
    <col min="7449" max="7681" width="8.88671875" style="18"/>
    <col min="7682" max="7682" width="29.109375" style="18" customWidth="1"/>
    <col min="7683" max="7683" width="10.5546875" style="18" bestFit="1" customWidth="1"/>
    <col min="7684" max="7684" width="11.6640625" style="18" bestFit="1" customWidth="1"/>
    <col min="7685" max="7685" width="15.88671875" style="18" customWidth="1"/>
    <col min="7686" max="7686" width="10.5546875" style="18" bestFit="1" customWidth="1"/>
    <col min="7687" max="7690" width="12.6640625" style="18" bestFit="1" customWidth="1"/>
    <col min="7691" max="7691" width="7.77734375" style="18" bestFit="1" customWidth="1"/>
    <col min="7692" max="7692" width="9.88671875" style="18" bestFit="1" customWidth="1"/>
    <col min="7693" max="7696" width="9" style="18" bestFit="1" customWidth="1"/>
    <col min="7697" max="7697" width="8.5546875" style="18" bestFit="1" customWidth="1"/>
    <col min="7698" max="7698" width="8.88671875" style="18"/>
    <col min="7699" max="7699" width="9.5546875" style="18" bestFit="1" customWidth="1"/>
    <col min="7700" max="7700" width="9" style="18" bestFit="1" customWidth="1"/>
    <col min="7701" max="7701" width="9.5546875" style="18" bestFit="1" customWidth="1"/>
    <col min="7702" max="7702" width="8.44140625" style="18" bestFit="1" customWidth="1"/>
    <col min="7703" max="7703" width="12.44140625" style="18" bestFit="1" customWidth="1"/>
    <col min="7704" max="7704" width="8.44140625" style="18" bestFit="1" customWidth="1"/>
    <col min="7705" max="7937" width="8.88671875" style="18"/>
    <col min="7938" max="7938" width="29.109375" style="18" customWidth="1"/>
    <col min="7939" max="7939" width="10.5546875" style="18" bestFit="1" customWidth="1"/>
    <col min="7940" max="7940" width="11.6640625" style="18" bestFit="1" customWidth="1"/>
    <col min="7941" max="7941" width="15.88671875" style="18" customWidth="1"/>
    <col min="7942" max="7942" width="10.5546875" style="18" bestFit="1" customWidth="1"/>
    <col min="7943" max="7946" width="12.6640625" style="18" bestFit="1" customWidth="1"/>
    <col min="7947" max="7947" width="7.77734375" style="18" bestFit="1" customWidth="1"/>
    <col min="7948" max="7948" width="9.88671875" style="18" bestFit="1" customWidth="1"/>
    <col min="7949" max="7952" width="9" style="18" bestFit="1" customWidth="1"/>
    <col min="7953" max="7953" width="8.5546875" style="18" bestFit="1" customWidth="1"/>
    <col min="7954" max="7954" width="8.88671875" style="18"/>
    <col min="7955" max="7955" width="9.5546875" style="18" bestFit="1" customWidth="1"/>
    <col min="7956" max="7956" width="9" style="18" bestFit="1" customWidth="1"/>
    <col min="7957" max="7957" width="9.5546875" style="18" bestFit="1" customWidth="1"/>
    <col min="7958" max="7958" width="8.44140625" style="18" bestFit="1" customWidth="1"/>
    <col min="7959" max="7959" width="12.44140625" style="18" bestFit="1" customWidth="1"/>
    <col min="7960" max="7960" width="8.44140625" style="18" bestFit="1" customWidth="1"/>
    <col min="7961" max="8193" width="8.88671875" style="18"/>
    <col min="8194" max="8194" width="29.109375" style="18" customWidth="1"/>
    <col min="8195" max="8195" width="10.5546875" style="18" bestFit="1" customWidth="1"/>
    <col min="8196" max="8196" width="11.6640625" style="18" bestFit="1" customWidth="1"/>
    <col min="8197" max="8197" width="15.88671875" style="18" customWidth="1"/>
    <col min="8198" max="8198" width="10.5546875" style="18" bestFit="1" customWidth="1"/>
    <col min="8199" max="8202" width="12.6640625" style="18" bestFit="1" customWidth="1"/>
    <col min="8203" max="8203" width="7.77734375" style="18" bestFit="1" customWidth="1"/>
    <col min="8204" max="8204" width="9.88671875" style="18" bestFit="1" customWidth="1"/>
    <col min="8205" max="8208" width="9" style="18" bestFit="1" customWidth="1"/>
    <col min="8209" max="8209" width="8.5546875" style="18" bestFit="1" customWidth="1"/>
    <col min="8210" max="8210" width="8.88671875" style="18"/>
    <col min="8211" max="8211" width="9.5546875" style="18" bestFit="1" customWidth="1"/>
    <col min="8212" max="8212" width="9" style="18" bestFit="1" customWidth="1"/>
    <col min="8213" max="8213" width="9.5546875" style="18" bestFit="1" customWidth="1"/>
    <col min="8214" max="8214" width="8.44140625" style="18" bestFit="1" customWidth="1"/>
    <col min="8215" max="8215" width="12.44140625" style="18" bestFit="1" customWidth="1"/>
    <col min="8216" max="8216" width="8.44140625" style="18" bestFit="1" customWidth="1"/>
    <col min="8217" max="8449" width="8.88671875" style="18"/>
    <col min="8450" max="8450" width="29.109375" style="18" customWidth="1"/>
    <col min="8451" max="8451" width="10.5546875" style="18" bestFit="1" customWidth="1"/>
    <col min="8452" max="8452" width="11.6640625" style="18" bestFit="1" customWidth="1"/>
    <col min="8453" max="8453" width="15.88671875" style="18" customWidth="1"/>
    <col min="8454" max="8454" width="10.5546875" style="18" bestFit="1" customWidth="1"/>
    <col min="8455" max="8458" width="12.6640625" style="18" bestFit="1" customWidth="1"/>
    <col min="8459" max="8459" width="7.77734375" style="18" bestFit="1" customWidth="1"/>
    <col min="8460" max="8460" width="9.88671875" style="18" bestFit="1" customWidth="1"/>
    <col min="8461" max="8464" width="9" style="18" bestFit="1" customWidth="1"/>
    <col min="8465" max="8465" width="8.5546875" style="18" bestFit="1" customWidth="1"/>
    <col min="8466" max="8466" width="8.88671875" style="18"/>
    <col min="8467" max="8467" width="9.5546875" style="18" bestFit="1" customWidth="1"/>
    <col min="8468" max="8468" width="9" style="18" bestFit="1" customWidth="1"/>
    <col min="8469" max="8469" width="9.5546875" style="18" bestFit="1" customWidth="1"/>
    <col min="8470" max="8470" width="8.44140625" style="18" bestFit="1" customWidth="1"/>
    <col min="8471" max="8471" width="12.44140625" style="18" bestFit="1" customWidth="1"/>
    <col min="8472" max="8472" width="8.44140625" style="18" bestFit="1" customWidth="1"/>
    <col min="8473" max="8705" width="8.88671875" style="18"/>
    <col min="8706" max="8706" width="29.109375" style="18" customWidth="1"/>
    <col min="8707" max="8707" width="10.5546875" style="18" bestFit="1" customWidth="1"/>
    <col min="8708" max="8708" width="11.6640625" style="18" bestFit="1" customWidth="1"/>
    <col min="8709" max="8709" width="15.88671875" style="18" customWidth="1"/>
    <col min="8710" max="8710" width="10.5546875" style="18" bestFit="1" customWidth="1"/>
    <col min="8711" max="8714" width="12.6640625" style="18" bestFit="1" customWidth="1"/>
    <col min="8715" max="8715" width="7.77734375" style="18" bestFit="1" customWidth="1"/>
    <col min="8716" max="8716" width="9.88671875" style="18" bestFit="1" customWidth="1"/>
    <col min="8717" max="8720" width="9" style="18" bestFit="1" customWidth="1"/>
    <col min="8721" max="8721" width="8.5546875" style="18" bestFit="1" customWidth="1"/>
    <col min="8722" max="8722" width="8.88671875" style="18"/>
    <col min="8723" max="8723" width="9.5546875" style="18" bestFit="1" customWidth="1"/>
    <col min="8724" max="8724" width="9" style="18" bestFit="1" customWidth="1"/>
    <col min="8725" max="8725" width="9.5546875" style="18" bestFit="1" customWidth="1"/>
    <col min="8726" max="8726" width="8.44140625" style="18" bestFit="1" customWidth="1"/>
    <col min="8727" max="8727" width="12.44140625" style="18" bestFit="1" customWidth="1"/>
    <col min="8728" max="8728" width="8.44140625" style="18" bestFit="1" customWidth="1"/>
    <col min="8729" max="8961" width="8.88671875" style="18"/>
    <col min="8962" max="8962" width="29.109375" style="18" customWidth="1"/>
    <col min="8963" max="8963" width="10.5546875" style="18" bestFit="1" customWidth="1"/>
    <col min="8964" max="8964" width="11.6640625" style="18" bestFit="1" customWidth="1"/>
    <col min="8965" max="8965" width="15.88671875" style="18" customWidth="1"/>
    <col min="8966" max="8966" width="10.5546875" style="18" bestFit="1" customWidth="1"/>
    <col min="8967" max="8970" width="12.6640625" style="18" bestFit="1" customWidth="1"/>
    <col min="8971" max="8971" width="7.77734375" style="18" bestFit="1" customWidth="1"/>
    <col min="8972" max="8972" width="9.88671875" style="18" bestFit="1" customWidth="1"/>
    <col min="8973" max="8976" width="9" style="18" bestFit="1" customWidth="1"/>
    <col min="8977" max="8977" width="8.5546875" style="18" bestFit="1" customWidth="1"/>
    <col min="8978" max="8978" width="8.88671875" style="18"/>
    <col min="8979" max="8979" width="9.5546875" style="18" bestFit="1" customWidth="1"/>
    <col min="8980" max="8980" width="9" style="18" bestFit="1" customWidth="1"/>
    <col min="8981" max="8981" width="9.5546875" style="18" bestFit="1" customWidth="1"/>
    <col min="8982" max="8982" width="8.44140625" style="18" bestFit="1" customWidth="1"/>
    <col min="8983" max="8983" width="12.44140625" style="18" bestFit="1" customWidth="1"/>
    <col min="8984" max="8984" width="8.44140625" style="18" bestFit="1" customWidth="1"/>
    <col min="8985" max="9217" width="8.88671875" style="18"/>
    <col min="9218" max="9218" width="29.109375" style="18" customWidth="1"/>
    <col min="9219" max="9219" width="10.5546875" style="18" bestFit="1" customWidth="1"/>
    <col min="9220" max="9220" width="11.6640625" style="18" bestFit="1" customWidth="1"/>
    <col min="9221" max="9221" width="15.88671875" style="18" customWidth="1"/>
    <col min="9222" max="9222" width="10.5546875" style="18" bestFit="1" customWidth="1"/>
    <col min="9223" max="9226" width="12.6640625" style="18" bestFit="1" customWidth="1"/>
    <col min="9227" max="9227" width="7.77734375" style="18" bestFit="1" customWidth="1"/>
    <col min="9228" max="9228" width="9.88671875" style="18" bestFit="1" customWidth="1"/>
    <col min="9229" max="9232" width="9" style="18" bestFit="1" customWidth="1"/>
    <col min="9233" max="9233" width="8.5546875" style="18" bestFit="1" customWidth="1"/>
    <col min="9234" max="9234" width="8.88671875" style="18"/>
    <col min="9235" max="9235" width="9.5546875" style="18" bestFit="1" customWidth="1"/>
    <col min="9236" max="9236" width="9" style="18" bestFit="1" customWidth="1"/>
    <col min="9237" max="9237" width="9.5546875" style="18" bestFit="1" customWidth="1"/>
    <col min="9238" max="9238" width="8.44140625" style="18" bestFit="1" customWidth="1"/>
    <col min="9239" max="9239" width="12.44140625" style="18" bestFit="1" customWidth="1"/>
    <col min="9240" max="9240" width="8.44140625" style="18" bestFit="1" customWidth="1"/>
    <col min="9241" max="9473" width="8.88671875" style="18"/>
    <col min="9474" max="9474" width="29.109375" style="18" customWidth="1"/>
    <col min="9475" max="9475" width="10.5546875" style="18" bestFit="1" customWidth="1"/>
    <col min="9476" max="9476" width="11.6640625" style="18" bestFit="1" customWidth="1"/>
    <col min="9477" max="9477" width="15.88671875" style="18" customWidth="1"/>
    <col min="9478" max="9478" width="10.5546875" style="18" bestFit="1" customWidth="1"/>
    <col min="9479" max="9482" width="12.6640625" style="18" bestFit="1" customWidth="1"/>
    <col min="9483" max="9483" width="7.77734375" style="18" bestFit="1" customWidth="1"/>
    <col min="9484" max="9484" width="9.88671875" style="18" bestFit="1" customWidth="1"/>
    <col min="9485" max="9488" width="9" style="18" bestFit="1" customWidth="1"/>
    <col min="9489" max="9489" width="8.5546875" style="18" bestFit="1" customWidth="1"/>
    <col min="9490" max="9490" width="8.88671875" style="18"/>
    <col min="9491" max="9491" width="9.5546875" style="18" bestFit="1" customWidth="1"/>
    <col min="9492" max="9492" width="9" style="18" bestFit="1" customWidth="1"/>
    <col min="9493" max="9493" width="9.5546875" style="18" bestFit="1" customWidth="1"/>
    <col min="9494" max="9494" width="8.44140625" style="18" bestFit="1" customWidth="1"/>
    <col min="9495" max="9495" width="12.44140625" style="18" bestFit="1" customWidth="1"/>
    <col min="9496" max="9496" width="8.44140625" style="18" bestFit="1" customWidth="1"/>
    <col min="9497" max="9729" width="8.88671875" style="18"/>
    <col min="9730" max="9730" width="29.109375" style="18" customWidth="1"/>
    <col min="9731" max="9731" width="10.5546875" style="18" bestFit="1" customWidth="1"/>
    <col min="9732" max="9732" width="11.6640625" style="18" bestFit="1" customWidth="1"/>
    <col min="9733" max="9733" width="15.88671875" style="18" customWidth="1"/>
    <col min="9734" max="9734" width="10.5546875" style="18" bestFit="1" customWidth="1"/>
    <col min="9735" max="9738" width="12.6640625" style="18" bestFit="1" customWidth="1"/>
    <col min="9739" max="9739" width="7.77734375" style="18" bestFit="1" customWidth="1"/>
    <col min="9740" max="9740" width="9.88671875" style="18" bestFit="1" customWidth="1"/>
    <col min="9741" max="9744" width="9" style="18" bestFit="1" customWidth="1"/>
    <col min="9745" max="9745" width="8.5546875" style="18" bestFit="1" customWidth="1"/>
    <col min="9746" max="9746" width="8.88671875" style="18"/>
    <col min="9747" max="9747" width="9.5546875" style="18" bestFit="1" customWidth="1"/>
    <col min="9748" max="9748" width="9" style="18" bestFit="1" customWidth="1"/>
    <col min="9749" max="9749" width="9.5546875" style="18" bestFit="1" customWidth="1"/>
    <col min="9750" max="9750" width="8.44140625" style="18" bestFit="1" customWidth="1"/>
    <col min="9751" max="9751" width="12.44140625" style="18" bestFit="1" customWidth="1"/>
    <col min="9752" max="9752" width="8.44140625" style="18" bestFit="1" customWidth="1"/>
    <col min="9753" max="9985" width="8.88671875" style="18"/>
    <col min="9986" max="9986" width="29.109375" style="18" customWidth="1"/>
    <col min="9987" max="9987" width="10.5546875" style="18" bestFit="1" customWidth="1"/>
    <col min="9988" max="9988" width="11.6640625" style="18" bestFit="1" customWidth="1"/>
    <col min="9989" max="9989" width="15.88671875" style="18" customWidth="1"/>
    <col min="9990" max="9990" width="10.5546875" style="18" bestFit="1" customWidth="1"/>
    <col min="9991" max="9994" width="12.6640625" style="18" bestFit="1" customWidth="1"/>
    <col min="9995" max="9995" width="7.77734375" style="18" bestFit="1" customWidth="1"/>
    <col min="9996" max="9996" width="9.88671875" style="18" bestFit="1" customWidth="1"/>
    <col min="9997" max="10000" width="9" style="18" bestFit="1" customWidth="1"/>
    <col min="10001" max="10001" width="8.5546875" style="18" bestFit="1" customWidth="1"/>
    <col min="10002" max="10002" width="8.88671875" style="18"/>
    <col min="10003" max="10003" width="9.5546875" style="18" bestFit="1" customWidth="1"/>
    <col min="10004" max="10004" width="9" style="18" bestFit="1" customWidth="1"/>
    <col min="10005" max="10005" width="9.5546875" style="18" bestFit="1" customWidth="1"/>
    <col min="10006" max="10006" width="8.44140625" style="18" bestFit="1" customWidth="1"/>
    <col min="10007" max="10007" width="12.44140625" style="18" bestFit="1" customWidth="1"/>
    <col min="10008" max="10008" width="8.44140625" style="18" bestFit="1" customWidth="1"/>
    <col min="10009" max="10241" width="8.88671875" style="18"/>
    <col min="10242" max="10242" width="29.109375" style="18" customWidth="1"/>
    <col min="10243" max="10243" width="10.5546875" style="18" bestFit="1" customWidth="1"/>
    <col min="10244" max="10244" width="11.6640625" style="18" bestFit="1" customWidth="1"/>
    <col min="10245" max="10245" width="15.88671875" style="18" customWidth="1"/>
    <col min="10246" max="10246" width="10.5546875" style="18" bestFit="1" customWidth="1"/>
    <col min="10247" max="10250" width="12.6640625" style="18" bestFit="1" customWidth="1"/>
    <col min="10251" max="10251" width="7.77734375" style="18" bestFit="1" customWidth="1"/>
    <col min="10252" max="10252" width="9.88671875" style="18" bestFit="1" customWidth="1"/>
    <col min="10253" max="10256" width="9" style="18" bestFit="1" customWidth="1"/>
    <col min="10257" max="10257" width="8.5546875" style="18" bestFit="1" customWidth="1"/>
    <col min="10258" max="10258" width="8.88671875" style="18"/>
    <col min="10259" max="10259" width="9.5546875" style="18" bestFit="1" customWidth="1"/>
    <col min="10260" max="10260" width="9" style="18" bestFit="1" customWidth="1"/>
    <col min="10261" max="10261" width="9.5546875" style="18" bestFit="1" customWidth="1"/>
    <col min="10262" max="10262" width="8.44140625" style="18" bestFit="1" customWidth="1"/>
    <col min="10263" max="10263" width="12.44140625" style="18" bestFit="1" customWidth="1"/>
    <col min="10264" max="10264" width="8.44140625" style="18" bestFit="1" customWidth="1"/>
    <col min="10265" max="10497" width="8.88671875" style="18"/>
    <col min="10498" max="10498" width="29.109375" style="18" customWidth="1"/>
    <col min="10499" max="10499" width="10.5546875" style="18" bestFit="1" customWidth="1"/>
    <col min="10500" max="10500" width="11.6640625" style="18" bestFit="1" customWidth="1"/>
    <col min="10501" max="10501" width="15.88671875" style="18" customWidth="1"/>
    <col min="10502" max="10502" width="10.5546875" style="18" bestFit="1" customWidth="1"/>
    <col min="10503" max="10506" width="12.6640625" style="18" bestFit="1" customWidth="1"/>
    <col min="10507" max="10507" width="7.77734375" style="18" bestFit="1" customWidth="1"/>
    <col min="10508" max="10508" width="9.88671875" style="18" bestFit="1" customWidth="1"/>
    <col min="10509" max="10512" width="9" style="18" bestFit="1" customWidth="1"/>
    <col min="10513" max="10513" width="8.5546875" style="18" bestFit="1" customWidth="1"/>
    <col min="10514" max="10514" width="8.88671875" style="18"/>
    <col min="10515" max="10515" width="9.5546875" style="18" bestFit="1" customWidth="1"/>
    <col min="10516" max="10516" width="9" style="18" bestFit="1" customWidth="1"/>
    <col min="10517" max="10517" width="9.5546875" style="18" bestFit="1" customWidth="1"/>
    <col min="10518" max="10518" width="8.44140625" style="18" bestFit="1" customWidth="1"/>
    <col min="10519" max="10519" width="12.44140625" style="18" bestFit="1" customWidth="1"/>
    <col min="10520" max="10520" width="8.44140625" style="18" bestFit="1" customWidth="1"/>
    <col min="10521" max="10753" width="8.88671875" style="18"/>
    <col min="10754" max="10754" width="29.109375" style="18" customWidth="1"/>
    <col min="10755" max="10755" width="10.5546875" style="18" bestFit="1" customWidth="1"/>
    <col min="10756" max="10756" width="11.6640625" style="18" bestFit="1" customWidth="1"/>
    <col min="10757" max="10757" width="15.88671875" style="18" customWidth="1"/>
    <col min="10758" max="10758" width="10.5546875" style="18" bestFit="1" customWidth="1"/>
    <col min="10759" max="10762" width="12.6640625" style="18" bestFit="1" customWidth="1"/>
    <col min="10763" max="10763" width="7.77734375" style="18" bestFit="1" customWidth="1"/>
    <col min="10764" max="10764" width="9.88671875" style="18" bestFit="1" customWidth="1"/>
    <col min="10765" max="10768" width="9" style="18" bestFit="1" customWidth="1"/>
    <col min="10769" max="10769" width="8.5546875" style="18" bestFit="1" customWidth="1"/>
    <col min="10770" max="10770" width="8.88671875" style="18"/>
    <col min="10771" max="10771" width="9.5546875" style="18" bestFit="1" customWidth="1"/>
    <col min="10772" max="10772" width="9" style="18" bestFit="1" customWidth="1"/>
    <col min="10773" max="10773" width="9.5546875" style="18" bestFit="1" customWidth="1"/>
    <col min="10774" max="10774" width="8.44140625" style="18" bestFit="1" customWidth="1"/>
    <col min="10775" max="10775" width="12.44140625" style="18" bestFit="1" customWidth="1"/>
    <col min="10776" max="10776" width="8.44140625" style="18" bestFit="1" customWidth="1"/>
    <col min="10777" max="11009" width="8.88671875" style="18"/>
    <col min="11010" max="11010" width="29.109375" style="18" customWidth="1"/>
    <col min="11011" max="11011" width="10.5546875" style="18" bestFit="1" customWidth="1"/>
    <col min="11012" max="11012" width="11.6640625" style="18" bestFit="1" customWidth="1"/>
    <col min="11013" max="11013" width="15.88671875" style="18" customWidth="1"/>
    <col min="11014" max="11014" width="10.5546875" style="18" bestFit="1" customWidth="1"/>
    <col min="11015" max="11018" width="12.6640625" style="18" bestFit="1" customWidth="1"/>
    <col min="11019" max="11019" width="7.77734375" style="18" bestFit="1" customWidth="1"/>
    <col min="11020" max="11020" width="9.88671875" style="18" bestFit="1" customWidth="1"/>
    <col min="11021" max="11024" width="9" style="18" bestFit="1" customWidth="1"/>
    <col min="11025" max="11025" width="8.5546875" style="18" bestFit="1" customWidth="1"/>
    <col min="11026" max="11026" width="8.88671875" style="18"/>
    <col min="11027" max="11027" width="9.5546875" style="18" bestFit="1" customWidth="1"/>
    <col min="11028" max="11028" width="9" style="18" bestFit="1" customWidth="1"/>
    <col min="11029" max="11029" width="9.5546875" style="18" bestFit="1" customWidth="1"/>
    <col min="11030" max="11030" width="8.44140625" style="18" bestFit="1" customWidth="1"/>
    <col min="11031" max="11031" width="12.44140625" style="18" bestFit="1" customWidth="1"/>
    <col min="11032" max="11032" width="8.44140625" style="18" bestFit="1" customWidth="1"/>
    <col min="11033" max="11265" width="8.88671875" style="18"/>
    <col min="11266" max="11266" width="29.109375" style="18" customWidth="1"/>
    <col min="11267" max="11267" width="10.5546875" style="18" bestFit="1" customWidth="1"/>
    <col min="11268" max="11268" width="11.6640625" style="18" bestFit="1" customWidth="1"/>
    <col min="11269" max="11269" width="15.88671875" style="18" customWidth="1"/>
    <col min="11270" max="11270" width="10.5546875" style="18" bestFit="1" customWidth="1"/>
    <col min="11271" max="11274" width="12.6640625" style="18" bestFit="1" customWidth="1"/>
    <col min="11275" max="11275" width="7.77734375" style="18" bestFit="1" customWidth="1"/>
    <col min="11276" max="11276" width="9.88671875" style="18" bestFit="1" customWidth="1"/>
    <col min="11277" max="11280" width="9" style="18" bestFit="1" customWidth="1"/>
    <col min="11281" max="11281" width="8.5546875" style="18" bestFit="1" customWidth="1"/>
    <col min="11282" max="11282" width="8.88671875" style="18"/>
    <col min="11283" max="11283" width="9.5546875" style="18" bestFit="1" customWidth="1"/>
    <col min="11284" max="11284" width="9" style="18" bestFit="1" customWidth="1"/>
    <col min="11285" max="11285" width="9.5546875" style="18" bestFit="1" customWidth="1"/>
    <col min="11286" max="11286" width="8.44140625" style="18" bestFit="1" customWidth="1"/>
    <col min="11287" max="11287" width="12.44140625" style="18" bestFit="1" customWidth="1"/>
    <col min="11288" max="11288" width="8.44140625" style="18" bestFit="1" customWidth="1"/>
    <col min="11289" max="11521" width="8.88671875" style="18"/>
    <col min="11522" max="11522" width="29.109375" style="18" customWidth="1"/>
    <col min="11523" max="11523" width="10.5546875" style="18" bestFit="1" customWidth="1"/>
    <col min="11524" max="11524" width="11.6640625" style="18" bestFit="1" customWidth="1"/>
    <col min="11525" max="11525" width="15.88671875" style="18" customWidth="1"/>
    <col min="11526" max="11526" width="10.5546875" style="18" bestFit="1" customWidth="1"/>
    <col min="11527" max="11530" width="12.6640625" style="18" bestFit="1" customWidth="1"/>
    <col min="11531" max="11531" width="7.77734375" style="18" bestFit="1" customWidth="1"/>
    <col min="11532" max="11532" width="9.88671875" style="18" bestFit="1" customWidth="1"/>
    <col min="11533" max="11536" width="9" style="18" bestFit="1" customWidth="1"/>
    <col min="11537" max="11537" width="8.5546875" style="18" bestFit="1" customWidth="1"/>
    <col min="11538" max="11538" width="8.88671875" style="18"/>
    <col min="11539" max="11539" width="9.5546875" style="18" bestFit="1" customWidth="1"/>
    <col min="11540" max="11540" width="9" style="18" bestFit="1" customWidth="1"/>
    <col min="11541" max="11541" width="9.5546875" style="18" bestFit="1" customWidth="1"/>
    <col min="11542" max="11542" width="8.44140625" style="18" bestFit="1" customWidth="1"/>
    <col min="11543" max="11543" width="12.44140625" style="18" bestFit="1" customWidth="1"/>
    <col min="11544" max="11544" width="8.44140625" style="18" bestFit="1" customWidth="1"/>
    <col min="11545" max="11777" width="8.88671875" style="18"/>
    <col min="11778" max="11778" width="29.109375" style="18" customWidth="1"/>
    <col min="11779" max="11779" width="10.5546875" style="18" bestFit="1" customWidth="1"/>
    <col min="11780" max="11780" width="11.6640625" style="18" bestFit="1" customWidth="1"/>
    <col min="11781" max="11781" width="15.88671875" style="18" customWidth="1"/>
    <col min="11782" max="11782" width="10.5546875" style="18" bestFit="1" customWidth="1"/>
    <col min="11783" max="11786" width="12.6640625" style="18" bestFit="1" customWidth="1"/>
    <col min="11787" max="11787" width="7.77734375" style="18" bestFit="1" customWidth="1"/>
    <col min="11788" max="11788" width="9.88671875" style="18" bestFit="1" customWidth="1"/>
    <col min="11789" max="11792" width="9" style="18" bestFit="1" customWidth="1"/>
    <col min="11793" max="11793" width="8.5546875" style="18" bestFit="1" customWidth="1"/>
    <col min="11794" max="11794" width="8.88671875" style="18"/>
    <col min="11795" max="11795" width="9.5546875" style="18" bestFit="1" customWidth="1"/>
    <col min="11796" max="11796" width="9" style="18" bestFit="1" customWidth="1"/>
    <col min="11797" max="11797" width="9.5546875" style="18" bestFit="1" customWidth="1"/>
    <col min="11798" max="11798" width="8.44140625" style="18" bestFit="1" customWidth="1"/>
    <col min="11799" max="11799" width="12.44140625" style="18" bestFit="1" customWidth="1"/>
    <col min="11800" max="11800" width="8.44140625" style="18" bestFit="1" customWidth="1"/>
    <col min="11801" max="12033" width="8.88671875" style="18"/>
    <col min="12034" max="12034" width="29.109375" style="18" customWidth="1"/>
    <col min="12035" max="12035" width="10.5546875" style="18" bestFit="1" customWidth="1"/>
    <col min="12036" max="12036" width="11.6640625" style="18" bestFit="1" customWidth="1"/>
    <col min="12037" max="12037" width="15.88671875" style="18" customWidth="1"/>
    <col min="12038" max="12038" width="10.5546875" style="18" bestFit="1" customWidth="1"/>
    <col min="12039" max="12042" width="12.6640625" style="18" bestFit="1" customWidth="1"/>
    <col min="12043" max="12043" width="7.77734375" style="18" bestFit="1" customWidth="1"/>
    <col min="12044" max="12044" width="9.88671875" style="18" bestFit="1" customWidth="1"/>
    <col min="12045" max="12048" width="9" style="18" bestFit="1" customWidth="1"/>
    <col min="12049" max="12049" width="8.5546875" style="18" bestFit="1" customWidth="1"/>
    <col min="12050" max="12050" width="8.88671875" style="18"/>
    <col min="12051" max="12051" width="9.5546875" style="18" bestFit="1" customWidth="1"/>
    <col min="12052" max="12052" width="9" style="18" bestFit="1" customWidth="1"/>
    <col min="12053" max="12053" width="9.5546875" style="18" bestFit="1" customWidth="1"/>
    <col min="12054" max="12054" width="8.44140625" style="18" bestFit="1" customWidth="1"/>
    <col min="12055" max="12055" width="12.44140625" style="18" bestFit="1" customWidth="1"/>
    <col min="12056" max="12056" width="8.44140625" style="18" bestFit="1" customWidth="1"/>
    <col min="12057" max="12289" width="8.88671875" style="18"/>
    <col min="12290" max="12290" width="29.109375" style="18" customWidth="1"/>
    <col min="12291" max="12291" width="10.5546875" style="18" bestFit="1" customWidth="1"/>
    <col min="12292" max="12292" width="11.6640625" style="18" bestFit="1" customWidth="1"/>
    <col min="12293" max="12293" width="15.88671875" style="18" customWidth="1"/>
    <col min="12294" max="12294" width="10.5546875" style="18" bestFit="1" customWidth="1"/>
    <col min="12295" max="12298" width="12.6640625" style="18" bestFit="1" customWidth="1"/>
    <col min="12299" max="12299" width="7.77734375" style="18" bestFit="1" customWidth="1"/>
    <col min="12300" max="12300" width="9.88671875" style="18" bestFit="1" customWidth="1"/>
    <col min="12301" max="12304" width="9" style="18" bestFit="1" customWidth="1"/>
    <col min="12305" max="12305" width="8.5546875" style="18" bestFit="1" customWidth="1"/>
    <col min="12306" max="12306" width="8.88671875" style="18"/>
    <col min="12307" max="12307" width="9.5546875" style="18" bestFit="1" customWidth="1"/>
    <col min="12308" max="12308" width="9" style="18" bestFit="1" customWidth="1"/>
    <col min="12309" max="12309" width="9.5546875" style="18" bestFit="1" customWidth="1"/>
    <col min="12310" max="12310" width="8.44140625" style="18" bestFit="1" customWidth="1"/>
    <col min="12311" max="12311" width="12.44140625" style="18" bestFit="1" customWidth="1"/>
    <col min="12312" max="12312" width="8.44140625" style="18" bestFit="1" customWidth="1"/>
    <col min="12313" max="12545" width="8.88671875" style="18"/>
    <col min="12546" max="12546" width="29.109375" style="18" customWidth="1"/>
    <col min="12547" max="12547" width="10.5546875" style="18" bestFit="1" customWidth="1"/>
    <col min="12548" max="12548" width="11.6640625" style="18" bestFit="1" customWidth="1"/>
    <col min="12549" max="12549" width="15.88671875" style="18" customWidth="1"/>
    <col min="12550" max="12550" width="10.5546875" style="18" bestFit="1" customWidth="1"/>
    <col min="12551" max="12554" width="12.6640625" style="18" bestFit="1" customWidth="1"/>
    <col min="12555" max="12555" width="7.77734375" style="18" bestFit="1" customWidth="1"/>
    <col min="12556" max="12556" width="9.88671875" style="18" bestFit="1" customWidth="1"/>
    <col min="12557" max="12560" width="9" style="18" bestFit="1" customWidth="1"/>
    <col min="12561" max="12561" width="8.5546875" style="18" bestFit="1" customWidth="1"/>
    <col min="12562" max="12562" width="8.88671875" style="18"/>
    <col min="12563" max="12563" width="9.5546875" style="18" bestFit="1" customWidth="1"/>
    <col min="12564" max="12564" width="9" style="18" bestFit="1" customWidth="1"/>
    <col min="12565" max="12565" width="9.5546875" style="18" bestFit="1" customWidth="1"/>
    <col min="12566" max="12566" width="8.44140625" style="18" bestFit="1" customWidth="1"/>
    <col min="12567" max="12567" width="12.44140625" style="18" bestFit="1" customWidth="1"/>
    <col min="12568" max="12568" width="8.44140625" style="18" bestFit="1" customWidth="1"/>
    <col min="12569" max="12801" width="8.88671875" style="18"/>
    <col min="12802" max="12802" width="29.109375" style="18" customWidth="1"/>
    <col min="12803" max="12803" width="10.5546875" style="18" bestFit="1" customWidth="1"/>
    <col min="12804" max="12804" width="11.6640625" style="18" bestFit="1" customWidth="1"/>
    <col min="12805" max="12805" width="15.88671875" style="18" customWidth="1"/>
    <col min="12806" max="12806" width="10.5546875" style="18" bestFit="1" customWidth="1"/>
    <col min="12807" max="12810" width="12.6640625" style="18" bestFit="1" customWidth="1"/>
    <col min="12811" max="12811" width="7.77734375" style="18" bestFit="1" customWidth="1"/>
    <col min="12812" max="12812" width="9.88671875" style="18" bestFit="1" customWidth="1"/>
    <col min="12813" max="12816" width="9" style="18" bestFit="1" customWidth="1"/>
    <col min="12817" max="12817" width="8.5546875" style="18" bestFit="1" customWidth="1"/>
    <col min="12818" max="12818" width="8.88671875" style="18"/>
    <col min="12819" max="12819" width="9.5546875" style="18" bestFit="1" customWidth="1"/>
    <col min="12820" max="12820" width="9" style="18" bestFit="1" customWidth="1"/>
    <col min="12821" max="12821" width="9.5546875" style="18" bestFit="1" customWidth="1"/>
    <col min="12822" max="12822" width="8.44140625" style="18" bestFit="1" customWidth="1"/>
    <col min="12823" max="12823" width="12.44140625" style="18" bestFit="1" customWidth="1"/>
    <col min="12824" max="12824" width="8.44140625" style="18" bestFit="1" customWidth="1"/>
    <col min="12825" max="13057" width="8.88671875" style="18"/>
    <col min="13058" max="13058" width="29.109375" style="18" customWidth="1"/>
    <col min="13059" max="13059" width="10.5546875" style="18" bestFit="1" customWidth="1"/>
    <col min="13060" max="13060" width="11.6640625" style="18" bestFit="1" customWidth="1"/>
    <col min="13061" max="13061" width="15.88671875" style="18" customWidth="1"/>
    <col min="13062" max="13062" width="10.5546875" style="18" bestFit="1" customWidth="1"/>
    <col min="13063" max="13066" width="12.6640625" style="18" bestFit="1" customWidth="1"/>
    <col min="13067" max="13067" width="7.77734375" style="18" bestFit="1" customWidth="1"/>
    <col min="13068" max="13068" width="9.88671875" style="18" bestFit="1" customWidth="1"/>
    <col min="13069" max="13072" width="9" style="18" bestFit="1" customWidth="1"/>
    <col min="13073" max="13073" width="8.5546875" style="18" bestFit="1" customWidth="1"/>
    <col min="13074" max="13074" width="8.88671875" style="18"/>
    <col min="13075" max="13075" width="9.5546875" style="18" bestFit="1" customWidth="1"/>
    <col min="13076" max="13076" width="9" style="18" bestFit="1" customWidth="1"/>
    <col min="13077" max="13077" width="9.5546875" style="18" bestFit="1" customWidth="1"/>
    <col min="13078" max="13078" width="8.44140625" style="18" bestFit="1" customWidth="1"/>
    <col min="13079" max="13079" width="12.44140625" style="18" bestFit="1" customWidth="1"/>
    <col min="13080" max="13080" width="8.44140625" style="18" bestFit="1" customWidth="1"/>
    <col min="13081" max="13313" width="8.88671875" style="18"/>
    <col min="13314" max="13314" width="29.109375" style="18" customWidth="1"/>
    <col min="13315" max="13315" width="10.5546875" style="18" bestFit="1" customWidth="1"/>
    <col min="13316" max="13316" width="11.6640625" style="18" bestFit="1" customWidth="1"/>
    <col min="13317" max="13317" width="15.88671875" style="18" customWidth="1"/>
    <col min="13318" max="13318" width="10.5546875" style="18" bestFit="1" customWidth="1"/>
    <col min="13319" max="13322" width="12.6640625" style="18" bestFit="1" customWidth="1"/>
    <col min="13323" max="13323" width="7.77734375" style="18" bestFit="1" customWidth="1"/>
    <col min="13324" max="13324" width="9.88671875" style="18" bestFit="1" customWidth="1"/>
    <col min="13325" max="13328" width="9" style="18" bestFit="1" customWidth="1"/>
    <col min="13329" max="13329" width="8.5546875" style="18" bestFit="1" customWidth="1"/>
    <col min="13330" max="13330" width="8.88671875" style="18"/>
    <col min="13331" max="13331" width="9.5546875" style="18" bestFit="1" customWidth="1"/>
    <col min="13332" max="13332" width="9" style="18" bestFit="1" customWidth="1"/>
    <col min="13333" max="13333" width="9.5546875" style="18" bestFit="1" customWidth="1"/>
    <col min="13334" max="13334" width="8.44140625" style="18" bestFit="1" customWidth="1"/>
    <col min="13335" max="13335" width="12.44140625" style="18" bestFit="1" customWidth="1"/>
    <col min="13336" max="13336" width="8.44140625" style="18" bestFit="1" customWidth="1"/>
    <col min="13337" max="13569" width="8.88671875" style="18"/>
    <col min="13570" max="13570" width="29.109375" style="18" customWidth="1"/>
    <col min="13571" max="13571" width="10.5546875" style="18" bestFit="1" customWidth="1"/>
    <col min="13572" max="13572" width="11.6640625" style="18" bestFit="1" customWidth="1"/>
    <col min="13573" max="13573" width="15.88671875" style="18" customWidth="1"/>
    <col min="13574" max="13574" width="10.5546875" style="18" bestFit="1" customWidth="1"/>
    <col min="13575" max="13578" width="12.6640625" style="18" bestFit="1" customWidth="1"/>
    <col min="13579" max="13579" width="7.77734375" style="18" bestFit="1" customWidth="1"/>
    <col min="13580" max="13580" width="9.88671875" style="18" bestFit="1" customWidth="1"/>
    <col min="13581" max="13584" width="9" style="18" bestFit="1" customWidth="1"/>
    <col min="13585" max="13585" width="8.5546875" style="18" bestFit="1" customWidth="1"/>
    <col min="13586" max="13586" width="8.88671875" style="18"/>
    <col min="13587" max="13587" width="9.5546875" style="18" bestFit="1" customWidth="1"/>
    <col min="13588" max="13588" width="9" style="18" bestFit="1" customWidth="1"/>
    <col min="13589" max="13589" width="9.5546875" style="18" bestFit="1" customWidth="1"/>
    <col min="13590" max="13590" width="8.44140625" style="18" bestFit="1" customWidth="1"/>
    <col min="13591" max="13591" width="12.44140625" style="18" bestFit="1" customWidth="1"/>
    <col min="13592" max="13592" width="8.44140625" style="18" bestFit="1" customWidth="1"/>
    <col min="13593" max="13825" width="8.88671875" style="18"/>
    <col min="13826" max="13826" width="29.109375" style="18" customWidth="1"/>
    <col min="13827" max="13827" width="10.5546875" style="18" bestFit="1" customWidth="1"/>
    <col min="13828" max="13828" width="11.6640625" style="18" bestFit="1" customWidth="1"/>
    <col min="13829" max="13829" width="15.88671875" style="18" customWidth="1"/>
    <col min="13830" max="13830" width="10.5546875" style="18" bestFit="1" customWidth="1"/>
    <col min="13831" max="13834" width="12.6640625" style="18" bestFit="1" customWidth="1"/>
    <col min="13835" max="13835" width="7.77734375" style="18" bestFit="1" customWidth="1"/>
    <col min="13836" max="13836" width="9.88671875" style="18" bestFit="1" customWidth="1"/>
    <col min="13837" max="13840" width="9" style="18" bestFit="1" customWidth="1"/>
    <col min="13841" max="13841" width="8.5546875" style="18" bestFit="1" customWidth="1"/>
    <col min="13842" max="13842" width="8.88671875" style="18"/>
    <col min="13843" max="13843" width="9.5546875" style="18" bestFit="1" customWidth="1"/>
    <col min="13844" max="13844" width="9" style="18" bestFit="1" customWidth="1"/>
    <col min="13845" max="13845" width="9.5546875" style="18" bestFit="1" customWidth="1"/>
    <col min="13846" max="13846" width="8.44140625" style="18" bestFit="1" customWidth="1"/>
    <col min="13847" max="13847" width="12.44140625" style="18" bestFit="1" customWidth="1"/>
    <col min="13848" max="13848" width="8.44140625" style="18" bestFit="1" customWidth="1"/>
    <col min="13849" max="14081" width="8.88671875" style="18"/>
    <col min="14082" max="14082" width="29.109375" style="18" customWidth="1"/>
    <col min="14083" max="14083" width="10.5546875" style="18" bestFit="1" customWidth="1"/>
    <col min="14084" max="14084" width="11.6640625" style="18" bestFit="1" customWidth="1"/>
    <col min="14085" max="14085" width="15.88671875" style="18" customWidth="1"/>
    <col min="14086" max="14086" width="10.5546875" style="18" bestFit="1" customWidth="1"/>
    <col min="14087" max="14090" width="12.6640625" style="18" bestFit="1" customWidth="1"/>
    <col min="14091" max="14091" width="7.77734375" style="18" bestFit="1" customWidth="1"/>
    <col min="14092" max="14092" width="9.88671875" style="18" bestFit="1" customWidth="1"/>
    <col min="14093" max="14096" width="9" style="18" bestFit="1" customWidth="1"/>
    <col min="14097" max="14097" width="8.5546875" style="18" bestFit="1" customWidth="1"/>
    <col min="14098" max="14098" width="8.88671875" style="18"/>
    <col min="14099" max="14099" width="9.5546875" style="18" bestFit="1" customWidth="1"/>
    <col min="14100" max="14100" width="9" style="18" bestFit="1" customWidth="1"/>
    <col min="14101" max="14101" width="9.5546875" style="18" bestFit="1" customWidth="1"/>
    <col min="14102" max="14102" width="8.44140625" style="18" bestFit="1" customWidth="1"/>
    <col min="14103" max="14103" width="12.44140625" style="18" bestFit="1" customWidth="1"/>
    <col min="14104" max="14104" width="8.44140625" style="18" bestFit="1" customWidth="1"/>
    <col min="14105" max="14337" width="8.88671875" style="18"/>
    <col min="14338" max="14338" width="29.109375" style="18" customWidth="1"/>
    <col min="14339" max="14339" width="10.5546875" style="18" bestFit="1" customWidth="1"/>
    <col min="14340" max="14340" width="11.6640625" style="18" bestFit="1" customWidth="1"/>
    <col min="14341" max="14341" width="15.88671875" style="18" customWidth="1"/>
    <col min="14342" max="14342" width="10.5546875" style="18" bestFit="1" customWidth="1"/>
    <col min="14343" max="14346" width="12.6640625" style="18" bestFit="1" customWidth="1"/>
    <col min="14347" max="14347" width="7.77734375" style="18" bestFit="1" customWidth="1"/>
    <col min="14348" max="14348" width="9.88671875" style="18" bestFit="1" customWidth="1"/>
    <col min="14349" max="14352" width="9" style="18" bestFit="1" customWidth="1"/>
    <col min="14353" max="14353" width="8.5546875" style="18" bestFit="1" customWidth="1"/>
    <col min="14354" max="14354" width="8.88671875" style="18"/>
    <col min="14355" max="14355" width="9.5546875" style="18" bestFit="1" customWidth="1"/>
    <col min="14356" max="14356" width="9" style="18" bestFit="1" customWidth="1"/>
    <col min="14357" max="14357" width="9.5546875" style="18" bestFit="1" customWidth="1"/>
    <col min="14358" max="14358" width="8.44140625" style="18" bestFit="1" customWidth="1"/>
    <col min="14359" max="14359" width="12.44140625" style="18" bestFit="1" customWidth="1"/>
    <col min="14360" max="14360" width="8.44140625" style="18" bestFit="1" customWidth="1"/>
    <col min="14361" max="14593" width="8.88671875" style="18"/>
    <col min="14594" max="14594" width="29.109375" style="18" customWidth="1"/>
    <col min="14595" max="14595" width="10.5546875" style="18" bestFit="1" customWidth="1"/>
    <col min="14596" max="14596" width="11.6640625" style="18" bestFit="1" customWidth="1"/>
    <col min="14597" max="14597" width="15.88671875" style="18" customWidth="1"/>
    <col min="14598" max="14598" width="10.5546875" style="18" bestFit="1" customWidth="1"/>
    <col min="14599" max="14602" width="12.6640625" style="18" bestFit="1" customWidth="1"/>
    <col min="14603" max="14603" width="7.77734375" style="18" bestFit="1" customWidth="1"/>
    <col min="14604" max="14604" width="9.88671875" style="18" bestFit="1" customWidth="1"/>
    <col min="14605" max="14608" width="9" style="18" bestFit="1" customWidth="1"/>
    <col min="14609" max="14609" width="8.5546875" style="18" bestFit="1" customWidth="1"/>
    <col min="14610" max="14610" width="8.88671875" style="18"/>
    <col min="14611" max="14611" width="9.5546875" style="18" bestFit="1" customWidth="1"/>
    <col min="14612" max="14612" width="9" style="18" bestFit="1" customWidth="1"/>
    <col min="14613" max="14613" width="9.5546875" style="18" bestFit="1" customWidth="1"/>
    <col min="14614" max="14614" width="8.44140625" style="18" bestFit="1" customWidth="1"/>
    <col min="14615" max="14615" width="12.44140625" style="18" bestFit="1" customWidth="1"/>
    <col min="14616" max="14616" width="8.44140625" style="18" bestFit="1" customWidth="1"/>
    <col min="14617" max="14849" width="8.88671875" style="18"/>
    <col min="14850" max="14850" width="29.109375" style="18" customWidth="1"/>
    <col min="14851" max="14851" width="10.5546875" style="18" bestFit="1" customWidth="1"/>
    <col min="14852" max="14852" width="11.6640625" style="18" bestFit="1" customWidth="1"/>
    <col min="14853" max="14853" width="15.88671875" style="18" customWidth="1"/>
    <col min="14854" max="14854" width="10.5546875" style="18" bestFit="1" customWidth="1"/>
    <col min="14855" max="14858" width="12.6640625" style="18" bestFit="1" customWidth="1"/>
    <col min="14859" max="14859" width="7.77734375" style="18" bestFit="1" customWidth="1"/>
    <col min="14860" max="14860" width="9.88671875" style="18" bestFit="1" customWidth="1"/>
    <col min="14861" max="14864" width="9" style="18" bestFit="1" customWidth="1"/>
    <col min="14865" max="14865" width="8.5546875" style="18" bestFit="1" customWidth="1"/>
    <col min="14866" max="14866" width="8.88671875" style="18"/>
    <col min="14867" max="14867" width="9.5546875" style="18" bestFit="1" customWidth="1"/>
    <col min="14868" max="14868" width="9" style="18" bestFit="1" customWidth="1"/>
    <col min="14869" max="14869" width="9.5546875" style="18" bestFit="1" customWidth="1"/>
    <col min="14870" max="14870" width="8.44140625" style="18" bestFit="1" customWidth="1"/>
    <col min="14871" max="14871" width="12.44140625" style="18" bestFit="1" customWidth="1"/>
    <col min="14872" max="14872" width="8.44140625" style="18" bestFit="1" customWidth="1"/>
    <col min="14873" max="15105" width="8.88671875" style="18"/>
    <col min="15106" max="15106" width="29.109375" style="18" customWidth="1"/>
    <col min="15107" max="15107" width="10.5546875" style="18" bestFit="1" customWidth="1"/>
    <col min="15108" max="15108" width="11.6640625" style="18" bestFit="1" customWidth="1"/>
    <col min="15109" max="15109" width="15.88671875" style="18" customWidth="1"/>
    <col min="15110" max="15110" width="10.5546875" style="18" bestFit="1" customWidth="1"/>
    <col min="15111" max="15114" width="12.6640625" style="18" bestFit="1" customWidth="1"/>
    <col min="15115" max="15115" width="7.77734375" style="18" bestFit="1" customWidth="1"/>
    <col min="15116" max="15116" width="9.88671875" style="18" bestFit="1" customWidth="1"/>
    <col min="15117" max="15120" width="9" style="18" bestFit="1" customWidth="1"/>
    <col min="15121" max="15121" width="8.5546875" style="18" bestFit="1" customWidth="1"/>
    <col min="15122" max="15122" width="8.88671875" style="18"/>
    <col min="15123" max="15123" width="9.5546875" style="18" bestFit="1" customWidth="1"/>
    <col min="15124" max="15124" width="9" style="18" bestFit="1" customWidth="1"/>
    <col min="15125" max="15125" width="9.5546875" style="18" bestFit="1" customWidth="1"/>
    <col min="15126" max="15126" width="8.44140625" style="18" bestFit="1" customWidth="1"/>
    <col min="15127" max="15127" width="12.44140625" style="18" bestFit="1" customWidth="1"/>
    <col min="15128" max="15128" width="8.44140625" style="18" bestFit="1" customWidth="1"/>
    <col min="15129" max="15361" width="8.88671875" style="18"/>
    <col min="15362" max="15362" width="29.109375" style="18" customWidth="1"/>
    <col min="15363" max="15363" width="10.5546875" style="18" bestFit="1" customWidth="1"/>
    <col min="15364" max="15364" width="11.6640625" style="18" bestFit="1" customWidth="1"/>
    <col min="15365" max="15365" width="15.88671875" style="18" customWidth="1"/>
    <col min="15366" max="15366" width="10.5546875" style="18" bestFit="1" customWidth="1"/>
    <col min="15367" max="15370" width="12.6640625" style="18" bestFit="1" customWidth="1"/>
    <col min="15371" max="15371" width="7.77734375" style="18" bestFit="1" customWidth="1"/>
    <col min="15372" max="15372" width="9.88671875" style="18" bestFit="1" customWidth="1"/>
    <col min="15373" max="15376" width="9" style="18" bestFit="1" customWidth="1"/>
    <col min="15377" max="15377" width="8.5546875" style="18" bestFit="1" customWidth="1"/>
    <col min="15378" max="15378" width="8.88671875" style="18"/>
    <col min="15379" max="15379" width="9.5546875" style="18" bestFit="1" customWidth="1"/>
    <col min="15380" max="15380" width="9" style="18" bestFit="1" customWidth="1"/>
    <col min="15381" max="15381" width="9.5546875" style="18" bestFit="1" customWidth="1"/>
    <col min="15382" max="15382" width="8.44140625" style="18" bestFit="1" customWidth="1"/>
    <col min="15383" max="15383" width="12.44140625" style="18" bestFit="1" customWidth="1"/>
    <col min="15384" max="15384" width="8.44140625" style="18" bestFit="1" customWidth="1"/>
    <col min="15385" max="15617" width="8.88671875" style="18"/>
    <col min="15618" max="15618" width="29.109375" style="18" customWidth="1"/>
    <col min="15619" max="15619" width="10.5546875" style="18" bestFit="1" customWidth="1"/>
    <col min="15620" max="15620" width="11.6640625" style="18" bestFit="1" customWidth="1"/>
    <col min="15621" max="15621" width="15.88671875" style="18" customWidth="1"/>
    <col min="15622" max="15622" width="10.5546875" style="18" bestFit="1" customWidth="1"/>
    <col min="15623" max="15626" width="12.6640625" style="18" bestFit="1" customWidth="1"/>
    <col min="15627" max="15627" width="7.77734375" style="18" bestFit="1" customWidth="1"/>
    <col min="15628" max="15628" width="9.88671875" style="18" bestFit="1" customWidth="1"/>
    <col min="15629" max="15632" width="9" style="18" bestFit="1" customWidth="1"/>
    <col min="15633" max="15633" width="8.5546875" style="18" bestFit="1" customWidth="1"/>
    <col min="15634" max="15634" width="8.88671875" style="18"/>
    <col min="15635" max="15635" width="9.5546875" style="18" bestFit="1" customWidth="1"/>
    <col min="15636" max="15636" width="9" style="18" bestFit="1" customWidth="1"/>
    <col min="15637" max="15637" width="9.5546875" style="18" bestFit="1" customWidth="1"/>
    <col min="15638" max="15638" width="8.44140625" style="18" bestFit="1" customWidth="1"/>
    <col min="15639" max="15639" width="12.44140625" style="18" bestFit="1" customWidth="1"/>
    <col min="15640" max="15640" width="8.44140625" style="18" bestFit="1" customWidth="1"/>
    <col min="15641" max="15873" width="8.88671875" style="18"/>
    <col min="15874" max="15874" width="29.109375" style="18" customWidth="1"/>
    <col min="15875" max="15875" width="10.5546875" style="18" bestFit="1" customWidth="1"/>
    <col min="15876" max="15876" width="11.6640625" style="18" bestFit="1" customWidth="1"/>
    <col min="15877" max="15877" width="15.88671875" style="18" customWidth="1"/>
    <col min="15878" max="15878" width="10.5546875" style="18" bestFit="1" customWidth="1"/>
    <col min="15879" max="15882" width="12.6640625" style="18" bestFit="1" customWidth="1"/>
    <col min="15883" max="15883" width="7.77734375" style="18" bestFit="1" customWidth="1"/>
    <col min="15884" max="15884" width="9.88671875" style="18" bestFit="1" customWidth="1"/>
    <col min="15885" max="15888" width="9" style="18" bestFit="1" customWidth="1"/>
    <col min="15889" max="15889" width="8.5546875" style="18" bestFit="1" customWidth="1"/>
    <col min="15890" max="15890" width="8.88671875" style="18"/>
    <col min="15891" max="15891" width="9.5546875" style="18" bestFit="1" customWidth="1"/>
    <col min="15892" max="15892" width="9" style="18" bestFit="1" customWidth="1"/>
    <col min="15893" max="15893" width="9.5546875" style="18" bestFit="1" customWidth="1"/>
    <col min="15894" max="15894" width="8.44140625" style="18" bestFit="1" customWidth="1"/>
    <col min="15895" max="15895" width="12.44140625" style="18" bestFit="1" customWidth="1"/>
    <col min="15896" max="15896" width="8.44140625" style="18" bestFit="1" customWidth="1"/>
    <col min="15897" max="16129" width="8.88671875" style="18"/>
    <col min="16130" max="16130" width="29.109375" style="18" customWidth="1"/>
    <col min="16131" max="16131" width="10.5546875" style="18" bestFit="1" customWidth="1"/>
    <col min="16132" max="16132" width="11.6640625" style="18" bestFit="1" customWidth="1"/>
    <col min="16133" max="16133" width="15.88671875" style="18" customWidth="1"/>
    <col min="16134" max="16134" width="10.5546875" style="18" bestFit="1" customWidth="1"/>
    <col min="16135" max="16138" width="12.6640625" style="18" bestFit="1" customWidth="1"/>
    <col min="16139" max="16139" width="7.77734375" style="18" bestFit="1" customWidth="1"/>
    <col min="16140" max="16140" width="9.88671875" style="18" bestFit="1" customWidth="1"/>
    <col min="16141" max="16144" width="9" style="18" bestFit="1" customWidth="1"/>
    <col min="16145" max="16145" width="8.5546875" style="18" bestFit="1" customWidth="1"/>
    <col min="16146" max="16146" width="8.88671875" style="18"/>
    <col min="16147" max="16147" width="9.5546875" style="18" bestFit="1" customWidth="1"/>
    <col min="16148" max="16148" width="9" style="18" bestFit="1" customWidth="1"/>
    <col min="16149" max="16149" width="9.5546875" style="18" bestFit="1" customWidth="1"/>
    <col min="16150" max="16150" width="8.44140625" style="18" bestFit="1" customWidth="1"/>
    <col min="16151" max="16151" width="12.44140625" style="18" bestFit="1" customWidth="1"/>
    <col min="16152" max="16152" width="8.44140625" style="18" bestFit="1" customWidth="1"/>
    <col min="16153" max="16384" width="8.88671875" style="18"/>
  </cols>
  <sheetData>
    <row r="1" spans="2:27" ht="87" thickBot="1" x14ac:dyDescent="0.35">
      <c r="B1" s="25" t="s">
        <v>172</v>
      </c>
      <c r="C1" s="25" t="s">
        <v>173</v>
      </c>
      <c r="D1" s="26" t="s">
        <v>174</v>
      </c>
      <c r="E1" s="26" t="s">
        <v>175</v>
      </c>
      <c r="F1" s="26" t="s">
        <v>176</v>
      </c>
      <c r="G1" s="26" t="s">
        <v>177</v>
      </c>
      <c r="H1" s="31" t="s">
        <v>178</v>
      </c>
      <c r="I1" s="26" t="s">
        <v>179</v>
      </c>
      <c r="J1" s="26" t="s">
        <v>180</v>
      </c>
      <c r="K1" s="26" t="s">
        <v>181</v>
      </c>
      <c r="L1" s="26" t="s">
        <v>182</v>
      </c>
      <c r="M1" s="26" t="s">
        <v>183</v>
      </c>
      <c r="N1" s="26" t="s">
        <v>184</v>
      </c>
      <c r="O1" s="26" t="s">
        <v>185</v>
      </c>
      <c r="P1" s="26" t="s">
        <v>186</v>
      </c>
      <c r="Q1" s="26" t="s">
        <v>187</v>
      </c>
      <c r="R1" s="26" t="s">
        <v>188</v>
      </c>
      <c r="S1" s="26" t="s">
        <v>189</v>
      </c>
      <c r="T1" s="26" t="s">
        <v>190</v>
      </c>
      <c r="U1" s="26" t="s">
        <v>191</v>
      </c>
      <c r="V1" s="26" t="s">
        <v>192</v>
      </c>
      <c r="W1" s="27" t="s">
        <v>193</v>
      </c>
      <c r="X1" s="27" t="s">
        <v>194</v>
      </c>
    </row>
    <row r="2" spans="2:27" x14ac:dyDescent="0.3">
      <c r="B2" s="23" t="s">
        <v>85</v>
      </c>
      <c r="C2" s="23">
        <v>309</v>
      </c>
      <c r="D2" s="23">
        <f>+E2+F2</f>
        <v>129.68990000000002</v>
      </c>
      <c r="E2" s="23">
        <f>+'dati 2022'!BG3+'dati 2022'!BH3</f>
        <v>54.231899999999996</v>
      </c>
      <c r="F2" s="23">
        <f>+K2+L2+M2+N2+O2+P2+Q2+R2+S2+T2+U2+V2+W2+X2</f>
        <v>75.458000000000013</v>
      </c>
      <c r="G2" s="24">
        <f>+F2/D2</f>
        <v>0.58183405184212489</v>
      </c>
      <c r="H2" s="32">
        <f>+((D2*1000)/C2)/365</f>
        <v>1.1498860664095405</v>
      </c>
      <c r="I2" s="32">
        <f>+((E2*1000)/C2)/365</f>
        <v>0.48084319723367458</v>
      </c>
      <c r="J2" s="32">
        <f>+((F2*1000)/C2)/365</f>
        <v>0.66904286917586575</v>
      </c>
      <c r="K2" s="23">
        <v>0</v>
      </c>
      <c r="L2" s="23">
        <f>+'dati 2022'!AL3+'dati 2022'!AM3+'dati 2022'!AN3</f>
        <v>16.495000000000001</v>
      </c>
      <c r="M2" s="23">
        <f>+'dati 2022'!BD3</f>
        <v>14.44</v>
      </c>
      <c r="N2" s="23">
        <f>+'dati 2022'!I3+'dati 2022'!AJ3</f>
        <v>14.081</v>
      </c>
      <c r="O2" s="23">
        <f>+'dati 2022'!J3+'dati 2022'!K3</f>
        <v>8.2739999999999991</v>
      </c>
      <c r="P2" s="23">
        <f>+'dati 2022'!L3+'dati 2022'!BA3</f>
        <v>0.6100000000000001</v>
      </c>
      <c r="Q2" s="23">
        <f>+'dati 2022'!M3+'dati 2022'!BC3</f>
        <v>0.13999999999999999</v>
      </c>
      <c r="R2" s="23">
        <f>+'dati 2022'!O3</f>
        <v>0</v>
      </c>
      <c r="S2" s="23">
        <f>+'dati 2022'!P3+'dati 2022'!AK3</f>
        <v>12.61</v>
      </c>
      <c r="T2" s="23">
        <f>+'dati 2022'!AO3+'dati 2022'!AP3</f>
        <v>2.83</v>
      </c>
      <c r="U2" s="23">
        <f>+'dati 2022'!BO3+'dati 2022'!AY3+'dati 2022'!AZ3+'dati 2022'!AQ3+'dati 2022'!AR3+'dati 2022'!V3</f>
        <v>3.6069999999999998</v>
      </c>
      <c r="V2" s="23">
        <f>+'dati 2022'!AG3</f>
        <v>0</v>
      </c>
      <c r="W2" s="23">
        <f>+'dati 2022'!BK3+'dati 2022'!BL3</f>
        <v>2.2599999999999998</v>
      </c>
      <c r="X2" s="23">
        <f>+'dati 2022'!G3+'dati 2022'!Q3+'dati 2022'!T3+'dati 2022'!X3+'dati 2022'!AS3+'dati 2022'!AU3+'dati 2022'!AV3+'dati 2022'!AW3+'dati 2022'!AX3+'dati 2022'!AT3</f>
        <v>0.11099999999999999</v>
      </c>
      <c r="Y2" s="18" cm="1">
        <f t="array" ref="Y2">+SUM('dati 2022'!F3:BE3+'dati 2022'!BJ3+'dati 2022'!BK3+'dati 2022'!BL3+'dati 2022'!BM3+'dati 2022'!BN3+'dati 2022'!BO39)</f>
        <v>513.11599999999999</v>
      </c>
      <c r="Z2" s="18">
        <f>+SUM(L2:W2)</f>
        <v>75.347000000000008</v>
      </c>
      <c r="AA2" s="18">
        <f>+Y2-Z2</f>
        <v>437.76900000000001</v>
      </c>
    </row>
    <row r="3" spans="2:27" x14ac:dyDescent="0.3">
      <c r="B3" s="19" t="s">
        <v>88</v>
      </c>
      <c r="C3" s="19">
        <v>2506</v>
      </c>
      <c r="D3" s="19">
        <f t="shared" ref="D3:D8" si="0">+E3+F3</f>
        <v>853.57439999999997</v>
      </c>
      <c r="E3" s="19">
        <f>+'dati 2022'!BG4+'dati 2022'!BH4</f>
        <v>391.55059999999997</v>
      </c>
      <c r="F3" s="19">
        <f t="shared" ref="F3:F8" si="1">+K3+L3+M3+N3+O3+P3+Q3+R3+S3+T3+U3+V3+W3+X3</f>
        <v>462.02379999999999</v>
      </c>
      <c r="G3" s="20">
        <f t="shared" ref="G3:G8" si="2">+F3/D3</f>
        <v>0.54128122867789852</v>
      </c>
      <c r="H3" s="21">
        <f t="shared" ref="H3:H66" si="3">+((D3*1000)/C3)/365</f>
        <v>0.93318435754189955</v>
      </c>
      <c r="I3" s="21">
        <f t="shared" ref="I3:I66" si="4">+((E3*1000)/C3)/365</f>
        <v>0.42806918190862475</v>
      </c>
      <c r="J3" s="21">
        <f t="shared" ref="J3:J66" si="5">+((F3*1000)/C3)/365</f>
        <v>0.50511517563327468</v>
      </c>
      <c r="K3" s="19">
        <v>0</v>
      </c>
      <c r="L3" s="19">
        <f>+'dati 2022'!AL4+'dati 2022'!AM4+'dati 2022'!AN4</f>
        <v>108.50200000000001</v>
      </c>
      <c r="M3" s="19">
        <f>+'dati 2022'!BD4</f>
        <v>42.739999999999995</v>
      </c>
      <c r="N3" s="19">
        <f>+'dati 2022'!I4+'dati 2022'!AJ4</f>
        <v>89.042999999999992</v>
      </c>
      <c r="O3" s="19">
        <f>+'dati 2022'!J4+'dati 2022'!K4</f>
        <v>58.958999999999989</v>
      </c>
      <c r="P3" s="19">
        <f>+'dati 2022'!L4+'dati 2022'!BA4</f>
        <v>0</v>
      </c>
      <c r="Q3" s="19">
        <f>+'dati 2022'!M4+'dati 2022'!BC4</f>
        <v>0</v>
      </c>
      <c r="R3" s="19">
        <f>+'dati 2022'!O4</f>
        <v>0</v>
      </c>
      <c r="S3" s="19">
        <f>+'dati 2022'!P4+'dati 2022'!AK4</f>
        <v>116.9178</v>
      </c>
      <c r="T3" s="19">
        <f>+'dati 2022'!AO4+'dati 2022'!AP4</f>
        <v>21.596999999999998</v>
      </c>
      <c r="U3" s="19">
        <f>+'dati 2022'!BO4+'dati 2022'!AY4+'dati 2022'!AZ4+'dati 2022'!AQ4+'dati 2022'!AR4+'dati 2022'!V4</f>
        <v>22.524000000000001</v>
      </c>
      <c r="V3" s="19">
        <f>+'dati 2022'!AG4</f>
        <v>0</v>
      </c>
      <c r="W3" s="19">
        <f>+'dati 2022'!BK4+'dati 2022'!BL4</f>
        <v>0</v>
      </c>
      <c r="X3" s="19">
        <f>+'dati 2022'!G4+'dati 2022'!Q4+'dati 2022'!T4+'dati 2022'!X4+'dati 2022'!AS4+'dati 2022'!AU4+'dati 2022'!AV4+'dati 2022'!AW4+'dati 2022'!AX4+'dati 2022'!AT4</f>
        <v>1.7410000000000001</v>
      </c>
    </row>
    <row r="4" spans="2:27" x14ac:dyDescent="0.3">
      <c r="B4" s="23" t="s">
        <v>90</v>
      </c>
      <c r="C4" s="23">
        <v>844</v>
      </c>
      <c r="D4" s="23">
        <f t="shared" si="0"/>
        <v>348.14859999999999</v>
      </c>
      <c r="E4" s="23">
        <f>+'dati 2022'!BG5+'dati 2022'!BH5</f>
        <v>161.31559999999999</v>
      </c>
      <c r="F4" s="23">
        <f t="shared" si="1"/>
        <v>186.83299999999997</v>
      </c>
      <c r="G4" s="24">
        <f t="shared" si="2"/>
        <v>0.53664728222374003</v>
      </c>
      <c r="H4" s="32">
        <f t="shared" si="3"/>
        <v>1.1301324417321301</v>
      </c>
      <c r="I4" s="32">
        <f t="shared" si="4"/>
        <v>0.5236499383237031</v>
      </c>
      <c r="J4" s="32">
        <f t="shared" si="5"/>
        <v>0.6064825034084268</v>
      </c>
      <c r="K4" s="23">
        <v>0</v>
      </c>
      <c r="L4" s="23">
        <f>+'dati 2022'!AL5+'dati 2022'!AM5+'dati 2022'!AN5</f>
        <v>40.160000000000004</v>
      </c>
      <c r="M4" s="23">
        <f>+'dati 2022'!BD5</f>
        <v>15.77</v>
      </c>
      <c r="N4" s="23">
        <f>+'dati 2022'!I5+'dati 2022'!AJ5</f>
        <v>41.807999999999993</v>
      </c>
      <c r="O4" s="23">
        <f>+'dati 2022'!J5+'dati 2022'!K5</f>
        <v>25.36</v>
      </c>
      <c r="P4" s="23">
        <f>+'dati 2022'!L5+'dati 2022'!BA5</f>
        <v>0.82000000000000006</v>
      </c>
      <c r="Q4" s="23">
        <f>+'dati 2022'!M5+'dati 2022'!BC5</f>
        <v>0.1</v>
      </c>
      <c r="R4" s="23">
        <f>+'dati 2022'!O5</f>
        <v>0</v>
      </c>
      <c r="S4" s="23">
        <f>+'dati 2022'!P5+'dati 2022'!AK5</f>
        <v>37.052999999999997</v>
      </c>
      <c r="T4" s="23">
        <f>+'dati 2022'!AO5+'dati 2022'!AP5</f>
        <v>6.7149999999999999</v>
      </c>
      <c r="U4" s="23">
        <f>+'dati 2022'!BO5+'dati 2022'!AY5+'dati 2022'!AZ5+'dati 2022'!AQ5+'dati 2022'!AR5+'dati 2022'!V5</f>
        <v>10.559999999999999</v>
      </c>
      <c r="V4" s="23">
        <f>+'dati 2022'!AG5</f>
        <v>0</v>
      </c>
      <c r="W4" s="23">
        <f>+'dati 2022'!BK5+'dati 2022'!BL5</f>
        <v>8.07</v>
      </c>
      <c r="X4" s="23">
        <f>+'dati 2022'!G5+'dati 2022'!Q5+'dati 2022'!T5+'dati 2022'!X5+'dati 2022'!AS5+'dati 2022'!AU5+'dati 2022'!AV5+'dati 2022'!AW5+'dati 2022'!AX5+'dati 2022'!AT5</f>
        <v>0.41700000000000004</v>
      </c>
    </row>
    <row r="5" spans="2:27" x14ac:dyDescent="0.3">
      <c r="B5" s="19" t="s">
        <v>91</v>
      </c>
      <c r="C5" s="19">
        <v>1389</v>
      </c>
      <c r="D5" s="19">
        <f t="shared" si="0"/>
        <v>724.12800000000004</v>
      </c>
      <c r="E5" s="19">
        <f>+'dati 2022'!BG6+'dati 2022'!BH6</f>
        <v>175.73800000000003</v>
      </c>
      <c r="F5" s="19">
        <f>+K5+L5+M5+N5+O5+P5+Q5+R5+S5+T5+U5+V5+W5+X5</f>
        <v>548.39</v>
      </c>
      <c r="G5" s="20">
        <f t="shared" si="2"/>
        <v>0.75731086216801446</v>
      </c>
      <c r="H5" s="21">
        <f t="shared" si="3"/>
        <v>1.4283026125033285</v>
      </c>
      <c r="I5" s="21">
        <f t="shared" si="4"/>
        <v>0.34663352959160532</v>
      </c>
      <c r="J5" s="21">
        <f t="shared" si="5"/>
        <v>1.0816690829117233</v>
      </c>
      <c r="K5" s="19">
        <v>0</v>
      </c>
      <c r="L5" s="19">
        <f>+'dati 2022'!AL6+'dati 2022'!AM6+'dati 2022'!AN6</f>
        <v>83.59</v>
      </c>
      <c r="M5" s="19">
        <f>+'dati 2022'!BD6</f>
        <v>144.52999999999997</v>
      </c>
      <c r="N5" s="19">
        <f>+'dati 2022'!I6+'dati 2022'!AJ6</f>
        <v>50.745000000000005</v>
      </c>
      <c r="O5" s="19">
        <f>+'dati 2022'!J6+'dati 2022'!K6</f>
        <v>37.330000000000005</v>
      </c>
      <c r="P5" s="19">
        <f>+'dati 2022'!L6+'dati 2022'!BA6</f>
        <v>28.11</v>
      </c>
      <c r="Q5" s="19">
        <f>+'dati 2022'!M6+'dati 2022'!BC6</f>
        <v>2.56</v>
      </c>
      <c r="R5" s="19">
        <f>+'dati 2022'!O6</f>
        <v>0</v>
      </c>
      <c r="S5" s="19">
        <f>+'dati 2022'!P6+'dati 2022'!AK6</f>
        <v>62.349999999999994</v>
      </c>
      <c r="T5" s="19">
        <f>+'dati 2022'!AO6+'dati 2022'!AP6</f>
        <v>19.63</v>
      </c>
      <c r="U5" s="19">
        <f>+'dati 2022'!BO6+'dati 2022'!AY6+'dati 2022'!AZ6+'dati 2022'!AQ6+'dati 2022'!AR6+'dati 2022'!V6</f>
        <v>101.542</v>
      </c>
      <c r="V5" s="19">
        <f>+'dati 2022'!AG6</f>
        <v>17.170000000000002</v>
      </c>
      <c r="W5" s="19">
        <f>+'dati 2022'!BK6+'dati 2022'!BL6</f>
        <v>0</v>
      </c>
      <c r="X5" s="19">
        <f>+'dati 2022'!G6+'dati 2022'!Q6+'dati 2022'!T6+'dati 2022'!X6+'dati 2022'!AS6+'dati 2022'!AU6+'dati 2022'!AV6+'dati 2022'!AW6+'dati 2022'!AX6+'dati 2022'!AT6</f>
        <v>0.83299999999999996</v>
      </c>
    </row>
    <row r="6" spans="2:27" x14ac:dyDescent="0.3">
      <c r="B6" s="23" t="s">
        <v>93</v>
      </c>
      <c r="C6" s="23">
        <v>220</v>
      </c>
      <c r="D6" s="23">
        <f t="shared" si="0"/>
        <v>95.638299999999987</v>
      </c>
      <c r="E6" s="23">
        <f>+'dati 2022'!BG7+'dati 2022'!BH7</f>
        <v>36.431299999999993</v>
      </c>
      <c r="F6" s="23">
        <f t="shared" si="1"/>
        <v>59.206999999999994</v>
      </c>
      <c r="G6" s="24">
        <f t="shared" si="2"/>
        <v>0.619072066316528</v>
      </c>
      <c r="H6" s="32">
        <f t="shared" si="3"/>
        <v>1.1910124533001245</v>
      </c>
      <c r="I6" s="32">
        <f t="shared" si="4"/>
        <v>0.45368991282689902</v>
      </c>
      <c r="J6" s="32">
        <f t="shared" si="5"/>
        <v>0.73732254047322521</v>
      </c>
      <c r="K6" s="23">
        <v>0</v>
      </c>
      <c r="L6" s="23">
        <f>+'dati 2022'!AL7+'dati 2022'!AM7+'dati 2022'!AN7</f>
        <v>11.169999999999998</v>
      </c>
      <c r="M6" s="23">
        <f>+'dati 2022'!BD7</f>
        <v>8.5399999999999991</v>
      </c>
      <c r="N6" s="23">
        <f>+'dati 2022'!I7+'dati 2022'!AJ7</f>
        <v>11.333000000000002</v>
      </c>
      <c r="O6" s="23">
        <f>+'dati 2022'!J7+'dati 2022'!K7</f>
        <v>10.074999999999999</v>
      </c>
      <c r="P6" s="23">
        <f>+'dati 2022'!L7+'dati 2022'!BA7</f>
        <v>0.23</v>
      </c>
      <c r="Q6" s="23">
        <f>+'dati 2022'!M7+'dati 2022'!BC7</f>
        <v>7.0000000000000007E-2</v>
      </c>
      <c r="R6" s="23">
        <f>+'dati 2022'!O7</f>
        <v>0</v>
      </c>
      <c r="S6" s="23">
        <f>+'dati 2022'!P7+'dati 2022'!AK7</f>
        <v>10.630999999999997</v>
      </c>
      <c r="T6" s="23">
        <f>+'dati 2022'!AO7+'dati 2022'!AP7</f>
        <v>1.8760000000000001</v>
      </c>
      <c r="U6" s="23">
        <f>+'dati 2022'!BO7+'dati 2022'!AY7+'dati 2022'!AZ7+'dati 2022'!AQ7+'dati 2022'!AR7+'dati 2022'!V7</f>
        <v>3.0919999999999996</v>
      </c>
      <c r="V6" s="23">
        <f>+'dati 2022'!AG7</f>
        <v>0.02</v>
      </c>
      <c r="W6" s="23">
        <f>+'dati 2022'!BK7+'dati 2022'!BL7</f>
        <v>1.72</v>
      </c>
      <c r="X6" s="23">
        <f>+'dati 2022'!G7+'dati 2022'!Q7+'dati 2022'!T7+'dati 2022'!X7+'dati 2022'!AS7+'dati 2022'!AU7+'dati 2022'!AV7+'dati 2022'!AW7+'dati 2022'!AX7+'dati 2022'!AT7</f>
        <v>0.45</v>
      </c>
    </row>
    <row r="7" spans="2:27" x14ac:dyDescent="0.3">
      <c r="B7" s="19" t="s">
        <v>94</v>
      </c>
      <c r="C7" s="19">
        <v>1848</v>
      </c>
      <c r="D7" s="19">
        <f t="shared" si="0"/>
        <v>715.87699999999995</v>
      </c>
      <c r="E7" s="19">
        <f>+'dati 2022'!BG8+'dati 2022'!BH8</f>
        <v>296.11499999999995</v>
      </c>
      <c r="F7" s="19">
        <f t="shared" si="1"/>
        <v>419.76199999999994</v>
      </c>
      <c r="G7" s="20">
        <f t="shared" si="2"/>
        <v>0.58636050606458923</v>
      </c>
      <c r="H7" s="21">
        <f t="shared" si="3"/>
        <v>1.0613132301488466</v>
      </c>
      <c r="I7" s="21">
        <f t="shared" si="4"/>
        <v>0.43900106742572487</v>
      </c>
      <c r="J7" s="21">
        <f t="shared" si="5"/>
        <v>0.62231216272312151</v>
      </c>
      <c r="K7" s="19">
        <v>0</v>
      </c>
      <c r="L7" s="19">
        <f>+'dati 2022'!AL8+'dati 2022'!AM8+'dati 2022'!AN8</f>
        <v>89.11999999999999</v>
      </c>
      <c r="M7" s="19">
        <f>+'dati 2022'!BD8</f>
        <v>76.539999999999992</v>
      </c>
      <c r="N7" s="19">
        <f>+'dati 2022'!I8+'dati 2022'!AJ8</f>
        <v>101.05000000000001</v>
      </c>
      <c r="O7" s="19">
        <f>+'dati 2022'!J8+'dati 2022'!K8</f>
        <v>44.69</v>
      </c>
      <c r="P7" s="19">
        <f>+'dati 2022'!L8+'dati 2022'!BA8</f>
        <v>2.57</v>
      </c>
      <c r="Q7" s="19">
        <f>+'dati 2022'!M8+'dati 2022'!BC8</f>
        <v>2.6799999999999997</v>
      </c>
      <c r="R7" s="19">
        <f>+'dati 2022'!O8</f>
        <v>0</v>
      </c>
      <c r="S7" s="19">
        <f>+'dati 2022'!P8+'dati 2022'!AK8</f>
        <v>76.999999999999986</v>
      </c>
      <c r="T7" s="19">
        <f>+'dati 2022'!AO8+'dati 2022'!AP8</f>
        <v>16.351999999999997</v>
      </c>
      <c r="U7" s="19">
        <f>+'dati 2022'!BO8+'dati 2022'!AY8+'dati 2022'!AZ8+'dati 2022'!AQ8+'dati 2022'!AR8+'dati 2022'!V8</f>
        <v>9.4909999999999997</v>
      </c>
      <c r="V7" s="19">
        <f>+'dati 2022'!AG8</f>
        <v>0</v>
      </c>
      <c r="W7" s="19">
        <f>+'dati 2022'!BK8+'dati 2022'!BL8</f>
        <v>0</v>
      </c>
      <c r="X7" s="19">
        <f>+'dati 2022'!G8+'dati 2022'!Q8+'dati 2022'!T8+'dati 2022'!X8+'dati 2022'!AS8+'dati 2022'!AU8+'dati 2022'!AV8+'dati 2022'!AW8+'dati 2022'!AX8+'dati 2022'!AT8</f>
        <v>0.26900000000000002</v>
      </c>
    </row>
    <row r="8" spans="2:27" x14ac:dyDescent="0.3">
      <c r="B8" s="23" t="s">
        <v>95</v>
      </c>
      <c r="C8" s="23">
        <v>2260</v>
      </c>
      <c r="D8" s="23">
        <f t="shared" si="0"/>
        <v>860.41559999999993</v>
      </c>
      <c r="E8" s="23">
        <f>+'dati 2022'!BG9+'dati 2022'!BH9</f>
        <v>362.52959999999996</v>
      </c>
      <c r="F8" s="23">
        <f t="shared" si="1"/>
        <v>497.88599999999997</v>
      </c>
      <c r="G8" s="24">
        <f t="shared" si="2"/>
        <v>0.5786575696674956</v>
      </c>
      <c r="H8" s="32">
        <f t="shared" si="3"/>
        <v>1.0430544308401017</v>
      </c>
      <c r="I8" s="32">
        <f t="shared" si="4"/>
        <v>0.43948308885925563</v>
      </c>
      <c r="J8" s="32">
        <f t="shared" si="5"/>
        <v>0.60357134198084617</v>
      </c>
      <c r="K8" s="23">
        <v>0</v>
      </c>
      <c r="L8" s="23">
        <f>+'dati 2022'!AL9+'dati 2022'!AM9+'dati 2022'!AN9</f>
        <v>104.42</v>
      </c>
      <c r="M8" s="23">
        <f>+'dati 2022'!BD9</f>
        <v>0</v>
      </c>
      <c r="N8" s="23">
        <f>+'dati 2022'!I9+'dati 2022'!AJ9</f>
        <v>97.039999999999992</v>
      </c>
      <c r="O8" s="23">
        <f>+'dati 2022'!J9+'dati 2022'!K9</f>
        <v>62.370999999999995</v>
      </c>
      <c r="P8" s="23">
        <f>+'dati 2022'!L9+'dati 2022'!BA9</f>
        <v>49.160000000000004</v>
      </c>
      <c r="Q8" s="23">
        <f>+'dati 2022'!M9+'dati 2022'!BC9</f>
        <v>0</v>
      </c>
      <c r="R8" s="23">
        <f>+'dati 2022'!O9</f>
        <v>0</v>
      </c>
      <c r="S8" s="23">
        <f>+'dati 2022'!P9+'dati 2022'!AK9</f>
        <v>94.156000000000006</v>
      </c>
      <c r="T8" s="23">
        <f>+'dati 2022'!AO9+'dati 2022'!AP9</f>
        <v>18.932000000000002</v>
      </c>
      <c r="U8" s="23">
        <f>+'dati 2022'!BO9+'dati 2022'!AY9+'dati 2022'!AZ9+'dati 2022'!AQ9+'dati 2022'!AR9+'dati 2022'!V9</f>
        <v>71.14</v>
      </c>
      <c r="V8" s="23">
        <f>+'dati 2022'!AG9</f>
        <v>0</v>
      </c>
      <c r="W8" s="23">
        <f>+'dati 2022'!BK9+'dati 2022'!BL9</f>
        <v>0</v>
      </c>
      <c r="X8" s="23">
        <f>+'dati 2022'!G9+'dati 2022'!Q9+'dati 2022'!T9+'dati 2022'!X9+'dati 2022'!AS9+'dati 2022'!AU9+'dati 2022'!AV9+'dati 2022'!AW9+'dati 2022'!AX9+'dati 2022'!AT9</f>
        <v>0.66700000000000004</v>
      </c>
    </row>
    <row r="9" spans="2:27" x14ac:dyDescent="0.3">
      <c r="B9" s="19" t="s">
        <v>96</v>
      </c>
      <c r="C9" s="19"/>
      <c r="D9" s="19"/>
      <c r="E9" s="19"/>
      <c r="F9" s="19"/>
      <c r="G9" s="20"/>
      <c r="H9" s="21"/>
      <c r="I9" s="21"/>
      <c r="J9" s="21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2:27" x14ac:dyDescent="0.3">
      <c r="B10" s="23" t="s">
        <v>97</v>
      </c>
      <c r="C10" s="23">
        <v>2228</v>
      </c>
      <c r="D10" s="23">
        <f t="shared" ref="D10:D73" si="6">+E10+F10</f>
        <v>1021.365</v>
      </c>
      <c r="E10" s="23">
        <f>+'dati 2022'!BG11+'dati 2022'!BH11</f>
        <v>368.56700000000001</v>
      </c>
      <c r="F10" s="23">
        <f t="shared" ref="F10:F73" si="7">+K10+L10+M10+N10+O10+P10+Q10+R10+S10+T10+U10+V10+W10+X10</f>
        <v>652.798</v>
      </c>
      <c r="G10" s="24">
        <f t="shared" ref="G10:G73" si="8">+F10/D10</f>
        <v>0.63914271587532367</v>
      </c>
      <c r="H10" s="32">
        <f t="shared" si="3"/>
        <v>1.2559516490002705</v>
      </c>
      <c r="I10" s="32">
        <f t="shared" si="4"/>
        <v>0.45321930105014629</v>
      </c>
      <c r="J10" s="32">
        <f t="shared" si="5"/>
        <v>0.80273234795012416</v>
      </c>
      <c r="K10" s="23">
        <v>0</v>
      </c>
      <c r="L10" s="23">
        <f>+'dati 2022'!AL11+'dati 2022'!AM11+'dati 2022'!AN11</f>
        <v>141.55000000000001</v>
      </c>
      <c r="M10" s="23">
        <f>+'dati 2022'!BD11</f>
        <v>62.300000000000011</v>
      </c>
      <c r="N10" s="23">
        <f>+'dati 2022'!I11+'dati 2022'!AJ11</f>
        <v>167.01600000000002</v>
      </c>
      <c r="O10" s="23">
        <f>+'dati 2022'!J11+'dati 2022'!K11</f>
        <v>75.910000000000011</v>
      </c>
      <c r="P10" s="23">
        <f>+'dati 2022'!L11+'dati 2022'!BA11</f>
        <v>21.151</v>
      </c>
      <c r="Q10" s="23">
        <f>+'dati 2022'!M11+'dati 2022'!BC11</f>
        <v>3.03</v>
      </c>
      <c r="R10" s="23">
        <f>+'dati 2022'!O11</f>
        <v>0</v>
      </c>
      <c r="S10" s="23">
        <f>+'dati 2022'!P11+'dati 2022'!AK11</f>
        <v>114.13</v>
      </c>
      <c r="T10" s="23">
        <f>+'dati 2022'!AO11+'dati 2022'!AP11</f>
        <v>22.319999999999997</v>
      </c>
      <c r="U10" s="23">
        <f>+'dati 2022'!BO11+'dati 2022'!AY11+'dati 2022'!AZ11+'dati 2022'!AQ11+'dati 2022'!AR11+'dati 2022'!V11</f>
        <v>23.527000000000001</v>
      </c>
      <c r="V10" s="23">
        <f>+'dati 2022'!AG11</f>
        <v>21.16</v>
      </c>
      <c r="W10" s="23">
        <f>+'dati 2022'!BK11+'dati 2022'!BL11</f>
        <v>0.3</v>
      </c>
      <c r="X10" s="23">
        <f>+'dati 2022'!G11+'dati 2022'!Q11+'dati 2022'!T11+'dati 2022'!X11+'dati 2022'!AS11+'dati 2022'!AU11+'dati 2022'!AV11+'dati 2022'!AW11+'dati 2022'!AX11+'dati 2022'!AT11</f>
        <v>0.40400000000000003</v>
      </c>
    </row>
    <row r="11" spans="2:27" x14ac:dyDescent="0.3">
      <c r="B11" s="19" t="s">
        <v>98</v>
      </c>
      <c r="C11" s="19">
        <v>837</v>
      </c>
      <c r="D11" s="19">
        <f t="shared" si="6"/>
        <v>320.24029999999999</v>
      </c>
      <c r="E11" s="19">
        <f>+'dati 2022'!BG12+'dati 2022'!BH12</f>
        <v>137.67529999999999</v>
      </c>
      <c r="F11" s="19">
        <f t="shared" si="7"/>
        <v>182.565</v>
      </c>
      <c r="G11" s="20">
        <f t="shared" si="8"/>
        <v>0.57008752489927095</v>
      </c>
      <c r="H11" s="21">
        <f t="shared" si="3"/>
        <v>1.0482325984844765</v>
      </c>
      <c r="I11" s="21">
        <f t="shared" si="4"/>
        <v>0.45064827089572995</v>
      </c>
      <c r="J11" s="21">
        <f t="shared" si="5"/>
        <v>0.59758432758874647</v>
      </c>
      <c r="K11" s="19">
        <v>0</v>
      </c>
      <c r="L11" s="19">
        <f>+'dati 2022'!AL12+'dati 2022'!AM12+'dati 2022'!AN12</f>
        <v>38.019999999999996</v>
      </c>
      <c r="M11" s="19">
        <f>+'dati 2022'!BD12</f>
        <v>22.259999999999998</v>
      </c>
      <c r="N11" s="19">
        <f>+'dati 2022'!I12+'dati 2022'!AJ12</f>
        <v>45.517000000000003</v>
      </c>
      <c r="O11" s="19">
        <f>+'dati 2022'!J12+'dati 2022'!K12</f>
        <v>22.291</v>
      </c>
      <c r="P11" s="19">
        <f>+'dati 2022'!L12+'dati 2022'!BA12</f>
        <v>0.29000000000000004</v>
      </c>
      <c r="Q11" s="19">
        <f>+'dati 2022'!M12+'dati 2022'!BC12</f>
        <v>0.03</v>
      </c>
      <c r="R11" s="19">
        <f>+'dati 2022'!O12</f>
        <v>0</v>
      </c>
      <c r="S11" s="19">
        <f>+'dati 2022'!P12+'dati 2022'!AK12</f>
        <v>41.584999999999994</v>
      </c>
      <c r="T11" s="19">
        <f>+'dati 2022'!AO12+'dati 2022'!AP12</f>
        <v>6.8380000000000001</v>
      </c>
      <c r="U11" s="19">
        <f>+'dati 2022'!BO12+'dati 2022'!AY12+'dati 2022'!AZ12+'dati 2022'!AQ12+'dati 2022'!AR12+'dati 2022'!V12</f>
        <v>5.3699999999999992</v>
      </c>
      <c r="V11" s="19">
        <f>+'dati 2022'!AG12</f>
        <v>0</v>
      </c>
      <c r="W11" s="19">
        <f>+'dati 2022'!BK12+'dati 2022'!BL12</f>
        <v>0</v>
      </c>
      <c r="X11" s="19">
        <f>+'dati 2022'!G12+'dati 2022'!Q12+'dati 2022'!T12+'dati 2022'!X12+'dati 2022'!AS12+'dati 2022'!AU12+'dati 2022'!AV12+'dati 2022'!AW12+'dati 2022'!AX12+'dati 2022'!AT12</f>
        <v>0.36399999999999999</v>
      </c>
    </row>
    <row r="12" spans="2:27" x14ac:dyDescent="0.3">
      <c r="B12" s="23" t="s">
        <v>99</v>
      </c>
      <c r="C12" s="23">
        <v>1039</v>
      </c>
      <c r="D12" s="23">
        <f t="shared" si="6"/>
        <v>374.92999999999995</v>
      </c>
      <c r="E12" s="23">
        <f>+'dati 2022'!BG13+'dati 2022'!BH13</f>
        <v>159.51000000000002</v>
      </c>
      <c r="F12" s="23">
        <f t="shared" si="7"/>
        <v>215.41999999999996</v>
      </c>
      <c r="G12" s="24">
        <f t="shared" si="8"/>
        <v>0.57456058464246651</v>
      </c>
      <c r="H12" s="32">
        <f t="shared" si="3"/>
        <v>0.98864819966511508</v>
      </c>
      <c r="I12" s="32">
        <f t="shared" si="4"/>
        <v>0.42060991205980469</v>
      </c>
      <c r="J12" s="32">
        <f t="shared" si="5"/>
        <v>0.56803828760531061</v>
      </c>
      <c r="K12" s="23">
        <v>0</v>
      </c>
      <c r="L12" s="23">
        <f>+'dati 2022'!AL13+'dati 2022'!AM13+'dati 2022'!AN13</f>
        <v>40.58</v>
      </c>
      <c r="M12" s="23">
        <f>+'dati 2022'!BD13</f>
        <v>53.31</v>
      </c>
      <c r="N12" s="23">
        <f>+'dati 2022'!I13+'dati 2022'!AJ13</f>
        <v>36.994999999999997</v>
      </c>
      <c r="O12" s="23">
        <f>+'dati 2022'!J13+'dati 2022'!K13</f>
        <v>21.679999999999996</v>
      </c>
      <c r="P12" s="23">
        <f>+'dati 2022'!L13+'dati 2022'!BA13</f>
        <v>9.2799999999999994</v>
      </c>
      <c r="Q12" s="23">
        <f>+'dati 2022'!M13+'dati 2022'!BC13</f>
        <v>1.2</v>
      </c>
      <c r="R12" s="23">
        <f>+'dati 2022'!O13</f>
        <v>0</v>
      </c>
      <c r="S12" s="23">
        <f>+'dati 2022'!P13+'dati 2022'!AK13</f>
        <v>36.299999999999997</v>
      </c>
      <c r="T12" s="23">
        <f>+'dati 2022'!AO13+'dati 2022'!AP13</f>
        <v>8.2099999999999991</v>
      </c>
      <c r="U12" s="23">
        <f>+'dati 2022'!BO13+'dati 2022'!AY13+'dati 2022'!AZ13+'dati 2022'!AQ13+'dati 2022'!AR13+'dati 2022'!V13</f>
        <v>3.5949999999999998</v>
      </c>
      <c r="V12" s="23">
        <f>+'dati 2022'!AG13</f>
        <v>0</v>
      </c>
      <c r="W12" s="23">
        <f>+'dati 2022'!BK13+'dati 2022'!BL13</f>
        <v>4.26</v>
      </c>
      <c r="X12" s="23">
        <f>+'dati 2022'!G13+'dati 2022'!Q13+'dati 2022'!T13+'dati 2022'!X13+'dati 2022'!AS13+'dati 2022'!AU13+'dati 2022'!AV13+'dati 2022'!AW13+'dati 2022'!AX13+'dati 2022'!AT13</f>
        <v>0.01</v>
      </c>
    </row>
    <row r="13" spans="2:27" x14ac:dyDescent="0.3">
      <c r="B13" s="19" t="s">
        <v>100</v>
      </c>
      <c r="C13" s="19">
        <v>1096</v>
      </c>
      <c r="D13" s="19">
        <f t="shared" si="6"/>
        <v>789.00499999999988</v>
      </c>
      <c r="E13" s="19">
        <f>+'dati 2022'!BG14+'dati 2022'!BH14</f>
        <v>289.41000000000003</v>
      </c>
      <c r="F13" s="19">
        <f t="shared" si="7"/>
        <v>499.59499999999991</v>
      </c>
      <c r="G13" s="20">
        <f t="shared" si="8"/>
        <v>0.63319624083497572</v>
      </c>
      <c r="H13" s="21">
        <f t="shared" si="3"/>
        <v>1.9723152684731524</v>
      </c>
      <c r="I13" s="21">
        <f t="shared" si="4"/>
        <v>0.72345265473452647</v>
      </c>
      <c r="J13" s="21">
        <f t="shared" si="5"/>
        <v>1.2488626137386261</v>
      </c>
      <c r="K13" s="19">
        <v>0</v>
      </c>
      <c r="L13" s="19">
        <f>+'dati 2022'!AL14+'dati 2022'!AM14+'dati 2022'!AN14</f>
        <v>71.34</v>
      </c>
      <c r="M13" s="19">
        <f>+'dati 2022'!BD14</f>
        <v>124.49000000000001</v>
      </c>
      <c r="N13" s="19">
        <f>+'dati 2022'!I14+'dati 2022'!AJ14</f>
        <v>124.58399999999997</v>
      </c>
      <c r="O13" s="19">
        <f>+'dati 2022'!J14+'dati 2022'!K14</f>
        <v>29.200000000000003</v>
      </c>
      <c r="P13" s="19">
        <f>+'dati 2022'!L14+'dati 2022'!BA14</f>
        <v>13.7</v>
      </c>
      <c r="Q13" s="19">
        <f>+'dati 2022'!M14+'dati 2022'!BC14</f>
        <v>1.7</v>
      </c>
      <c r="R13" s="19">
        <f>+'dati 2022'!O14</f>
        <v>0</v>
      </c>
      <c r="S13" s="19">
        <f>+'dati 2022'!P14+'dati 2022'!AK14</f>
        <v>67.14</v>
      </c>
      <c r="T13" s="19">
        <f>+'dati 2022'!AO14+'dati 2022'!AP14</f>
        <v>11.57</v>
      </c>
      <c r="U13" s="19">
        <f>+'dati 2022'!BO14+'dati 2022'!AY14+'dati 2022'!AZ14+'dati 2022'!AQ14+'dati 2022'!AR14+'dati 2022'!V14</f>
        <v>18.207000000000001</v>
      </c>
      <c r="V13" s="19">
        <f>+'dati 2022'!AG14</f>
        <v>6.11</v>
      </c>
      <c r="W13" s="19">
        <f>+'dati 2022'!BK14+'dati 2022'!BL14</f>
        <v>31.28</v>
      </c>
      <c r="X13" s="19">
        <f>+'dati 2022'!G14+'dati 2022'!Q14+'dati 2022'!T14+'dati 2022'!X14+'dati 2022'!AS14+'dati 2022'!AU14+'dati 2022'!AV14+'dati 2022'!AW14+'dati 2022'!AX14+'dati 2022'!AT14</f>
        <v>0.27400000000000002</v>
      </c>
    </row>
    <row r="14" spans="2:27" x14ac:dyDescent="0.3">
      <c r="B14" s="23" t="s">
        <v>101</v>
      </c>
      <c r="C14" s="23">
        <v>766</v>
      </c>
      <c r="D14" s="23">
        <f t="shared" si="6"/>
        <v>436.40039999999993</v>
      </c>
      <c r="E14" s="23">
        <f>+'dati 2022'!BG15+'dati 2022'!BH15</f>
        <v>115.16839999999998</v>
      </c>
      <c r="F14" s="23">
        <f t="shared" si="7"/>
        <v>321.23199999999997</v>
      </c>
      <c r="G14" s="24">
        <f t="shared" si="8"/>
        <v>0.73609465069234592</v>
      </c>
      <c r="H14" s="32">
        <f t="shared" si="3"/>
        <v>1.5608583997997065</v>
      </c>
      <c r="I14" s="32">
        <f t="shared" si="4"/>
        <v>0.41191888121892767</v>
      </c>
      <c r="J14" s="32">
        <f t="shared" si="5"/>
        <v>1.1489395185807791</v>
      </c>
      <c r="K14" s="23">
        <v>0</v>
      </c>
      <c r="L14" s="23">
        <f>+'dati 2022'!AL15+'dati 2022'!AM15+'dati 2022'!AN15</f>
        <v>94.034999999999997</v>
      </c>
      <c r="M14" s="23">
        <f>+'dati 2022'!BD15</f>
        <v>30.859999999999992</v>
      </c>
      <c r="N14" s="23">
        <f>+'dati 2022'!I15+'dati 2022'!AJ15</f>
        <v>64.324999999999989</v>
      </c>
      <c r="O14" s="23">
        <f>+'dati 2022'!J15+'dati 2022'!K15</f>
        <v>34.843000000000004</v>
      </c>
      <c r="P14" s="23">
        <f>+'dati 2022'!L15+'dati 2022'!BA15</f>
        <v>0</v>
      </c>
      <c r="Q14" s="23">
        <f>+'dati 2022'!M15+'dati 2022'!BC15</f>
        <v>0</v>
      </c>
      <c r="R14" s="23">
        <f>+'dati 2022'!O15</f>
        <v>0</v>
      </c>
      <c r="S14" s="23">
        <f>+'dati 2022'!P15+'dati 2022'!AK15</f>
        <v>78.55</v>
      </c>
      <c r="T14" s="23">
        <f>+'dati 2022'!AO15+'dati 2022'!AP15</f>
        <v>12.169</v>
      </c>
      <c r="U14" s="23">
        <f>+'dati 2022'!BO15+'dati 2022'!AY15+'dati 2022'!AZ15+'dati 2022'!AQ15+'dati 2022'!AR15+'dati 2022'!V15</f>
        <v>6.0990000000000002</v>
      </c>
      <c r="V14" s="23">
        <f>+'dati 2022'!AG15</f>
        <v>0</v>
      </c>
      <c r="W14" s="23">
        <f>+'dati 2022'!BK15+'dati 2022'!BL15</f>
        <v>0</v>
      </c>
      <c r="X14" s="23">
        <f>+'dati 2022'!G15+'dati 2022'!Q15+'dati 2022'!T15+'dati 2022'!X15+'dati 2022'!AS15+'dati 2022'!AU15+'dati 2022'!AV15+'dati 2022'!AW15+'dati 2022'!AX15+'dati 2022'!AT15</f>
        <v>0.35100000000000003</v>
      </c>
    </row>
    <row r="15" spans="2:27" x14ac:dyDescent="0.3">
      <c r="B15" s="19" t="s">
        <v>102</v>
      </c>
      <c r="C15" s="19">
        <v>223</v>
      </c>
      <c r="D15" s="19">
        <f t="shared" si="6"/>
        <v>84.316129999999987</v>
      </c>
      <c r="E15" s="19">
        <f>+'dati 2022'!BG16+'dati 2022'!BH16</f>
        <v>32.982129999999998</v>
      </c>
      <c r="F15" s="19">
        <f t="shared" si="7"/>
        <v>51.333999999999996</v>
      </c>
      <c r="G15" s="20">
        <f t="shared" si="8"/>
        <v>0.60882775336107109</v>
      </c>
      <c r="H15" s="21">
        <f t="shared" si="3"/>
        <v>1.0358883223785242</v>
      </c>
      <c r="I15" s="21">
        <f t="shared" si="4"/>
        <v>0.4052107623318385</v>
      </c>
      <c r="J15" s="21">
        <f t="shared" si="5"/>
        <v>0.63067756004668585</v>
      </c>
      <c r="K15" s="19">
        <v>0</v>
      </c>
      <c r="L15" s="19">
        <f>+'dati 2022'!AL16+'dati 2022'!AM16+'dati 2022'!AN16</f>
        <v>10.365999999999998</v>
      </c>
      <c r="M15" s="19">
        <f>+'dati 2022'!BD16</f>
        <v>12.859999999999998</v>
      </c>
      <c r="N15" s="19">
        <f>+'dati 2022'!I16+'dati 2022'!AJ16</f>
        <v>6.6230000000000002</v>
      </c>
      <c r="O15" s="19">
        <f>+'dati 2022'!J16+'dati 2022'!K16</f>
        <v>4.51</v>
      </c>
      <c r="P15" s="19">
        <f>+'dati 2022'!L16+'dati 2022'!BA16</f>
        <v>0</v>
      </c>
      <c r="Q15" s="19">
        <f>+'dati 2022'!M16+'dati 2022'!BC16</f>
        <v>0</v>
      </c>
      <c r="R15" s="19">
        <f>+'dati 2022'!O16</f>
        <v>0</v>
      </c>
      <c r="S15" s="19">
        <f>+'dati 2022'!P16+'dati 2022'!AK16</f>
        <v>9.4640000000000004</v>
      </c>
      <c r="T15" s="19">
        <f>+'dati 2022'!AO16+'dati 2022'!AP16</f>
        <v>1.27</v>
      </c>
      <c r="U15" s="19">
        <f>+'dati 2022'!BO16+'dati 2022'!AY16+'dati 2022'!AZ16+'dati 2022'!AQ16+'dati 2022'!AR16+'dati 2022'!V16</f>
        <v>5.633</v>
      </c>
      <c r="V15" s="19">
        <f>+'dati 2022'!AG16</f>
        <v>0.57999999999999996</v>
      </c>
      <c r="W15" s="19">
        <f>+'dati 2022'!BK16+'dati 2022'!BL16</f>
        <v>0</v>
      </c>
      <c r="X15" s="19">
        <f>+'dati 2022'!G16+'dati 2022'!Q16+'dati 2022'!T16+'dati 2022'!X16+'dati 2022'!AS16+'dati 2022'!AU16+'dati 2022'!AV16+'dati 2022'!AW16+'dati 2022'!AX16+'dati 2022'!AT16</f>
        <v>2.8000000000000001E-2</v>
      </c>
    </row>
    <row r="16" spans="2:27" x14ac:dyDescent="0.3">
      <c r="B16" s="23" t="s">
        <v>103</v>
      </c>
      <c r="C16" s="23">
        <v>4283</v>
      </c>
      <c r="D16" s="23">
        <f t="shared" si="6"/>
        <v>1619.2969999999998</v>
      </c>
      <c r="E16" s="23">
        <f>+'dati 2022'!BG17+'dati 2022'!BH17</f>
        <v>482.34500000000003</v>
      </c>
      <c r="F16" s="23">
        <f t="shared" si="7"/>
        <v>1136.9519999999998</v>
      </c>
      <c r="G16" s="24">
        <f t="shared" si="8"/>
        <v>0.70212691062850108</v>
      </c>
      <c r="H16" s="32">
        <f t="shared" si="3"/>
        <v>1.0358230532305162</v>
      </c>
      <c r="I16" s="32">
        <f t="shared" si="4"/>
        <v>0.30854381290799243</v>
      </c>
      <c r="J16" s="32">
        <f t="shared" si="5"/>
        <v>0.72727924032252378</v>
      </c>
      <c r="K16" s="23">
        <v>0</v>
      </c>
      <c r="L16" s="23">
        <f>+'dati 2022'!AL17+'dati 2022'!AM17+'dati 2022'!AN17</f>
        <v>284.12</v>
      </c>
      <c r="M16" s="23">
        <f>+'dati 2022'!BD17</f>
        <v>239.99999999999997</v>
      </c>
      <c r="N16" s="23">
        <f>+'dati 2022'!I17+'dati 2022'!AJ17</f>
        <v>210.12599999999998</v>
      </c>
      <c r="O16" s="23">
        <f>+'dati 2022'!J17+'dati 2022'!K17</f>
        <v>126.13999999999999</v>
      </c>
      <c r="P16" s="23">
        <f>+'dati 2022'!L17+'dati 2022'!BA17</f>
        <v>0</v>
      </c>
      <c r="Q16" s="23">
        <f>+'dati 2022'!M17+'dati 2022'!BC17</f>
        <v>6.42</v>
      </c>
      <c r="R16" s="23">
        <f>+'dati 2022'!O17</f>
        <v>0</v>
      </c>
      <c r="S16" s="23">
        <f>+'dati 2022'!P17+'dati 2022'!AK17</f>
        <v>174.03999999999996</v>
      </c>
      <c r="T16" s="23">
        <f>+'dati 2022'!AO17+'dati 2022'!AP17</f>
        <v>49.278999999999996</v>
      </c>
      <c r="U16" s="23">
        <f>+'dati 2022'!BO17+'dati 2022'!AY17+'dati 2022'!AZ17+'dati 2022'!AQ17+'dati 2022'!AR17+'dati 2022'!V17</f>
        <v>35.831999999999994</v>
      </c>
      <c r="V16" s="23">
        <f>+'dati 2022'!AG17</f>
        <v>0</v>
      </c>
      <c r="W16" s="23">
        <f>+'dati 2022'!BK17+'dati 2022'!BL17</f>
        <v>10.119999999999999</v>
      </c>
      <c r="X16" s="23">
        <f>+'dati 2022'!G17+'dati 2022'!Q17+'dati 2022'!T17+'dati 2022'!X17+'dati 2022'!AS17+'dati 2022'!AU17+'dati 2022'!AV17+'dati 2022'!AW17+'dati 2022'!AX17+'dati 2022'!AT17</f>
        <v>0.875</v>
      </c>
    </row>
    <row r="17" spans="2:24" x14ac:dyDescent="0.3">
      <c r="B17" s="19" t="s">
        <v>104</v>
      </c>
      <c r="C17" s="19">
        <v>86</v>
      </c>
      <c r="D17" s="19">
        <f t="shared" si="6"/>
        <v>35.105229999999999</v>
      </c>
      <c r="E17" s="19">
        <f>+'dati 2022'!BG18+'dati 2022'!BH18</f>
        <v>13.66723</v>
      </c>
      <c r="F17" s="19">
        <f t="shared" si="7"/>
        <v>21.437999999999999</v>
      </c>
      <c r="G17" s="20">
        <f t="shared" si="8"/>
        <v>0.61067823797194887</v>
      </c>
      <c r="H17" s="21">
        <f t="shared" si="3"/>
        <v>1.1183571201019433</v>
      </c>
      <c r="I17" s="21">
        <f t="shared" si="4"/>
        <v>0.43540076457470533</v>
      </c>
      <c r="J17" s="21">
        <f t="shared" si="5"/>
        <v>0.68295635552723799</v>
      </c>
      <c r="K17" s="19">
        <v>0</v>
      </c>
      <c r="L17" s="19">
        <f>+'dati 2022'!AL18+'dati 2022'!AM18+'dati 2022'!AN18</f>
        <v>5.1790000000000003</v>
      </c>
      <c r="M17" s="19">
        <f>+'dati 2022'!BD18</f>
        <v>5.0600000000000005</v>
      </c>
      <c r="N17" s="19">
        <f>+'dati 2022'!I18+'dati 2022'!AJ18</f>
        <v>4.1159999999999997</v>
      </c>
      <c r="O17" s="19">
        <f>+'dati 2022'!J18+'dati 2022'!K18</f>
        <v>2.6780000000000004</v>
      </c>
      <c r="P17" s="19">
        <f>+'dati 2022'!L18+'dati 2022'!BA18</f>
        <v>0</v>
      </c>
      <c r="Q17" s="19">
        <f>+'dati 2022'!M18+'dati 2022'!BC18</f>
        <v>0</v>
      </c>
      <c r="R17" s="19">
        <f>+'dati 2022'!O18</f>
        <v>0</v>
      </c>
      <c r="S17" s="19">
        <f>+'dati 2022'!P18+'dati 2022'!AK18</f>
        <v>3.1070000000000002</v>
      </c>
      <c r="T17" s="19">
        <f>+'dati 2022'!AO18+'dati 2022'!AP18</f>
        <v>0.69400000000000006</v>
      </c>
      <c r="U17" s="19">
        <f>+'dati 2022'!BO18+'dati 2022'!AY18+'dati 2022'!AZ18+'dati 2022'!AQ18+'dati 2022'!AR18+'dati 2022'!V18</f>
        <v>0.58399999999999996</v>
      </c>
      <c r="V17" s="19">
        <f>+'dati 2022'!AG18</f>
        <v>0</v>
      </c>
      <c r="W17" s="19">
        <f>+'dati 2022'!BK18+'dati 2022'!BL18</f>
        <v>0</v>
      </c>
      <c r="X17" s="19">
        <f>+'dati 2022'!G18+'dati 2022'!Q18+'dati 2022'!T18+'dati 2022'!X18+'dati 2022'!AS18+'dati 2022'!AU18+'dati 2022'!AV18+'dati 2022'!AW18+'dati 2022'!AX18+'dati 2022'!AT18</f>
        <v>0.02</v>
      </c>
    </row>
    <row r="18" spans="2:24" x14ac:dyDescent="0.3">
      <c r="B18" s="23" t="s">
        <v>105</v>
      </c>
      <c r="C18" s="23">
        <v>748</v>
      </c>
      <c r="D18" s="23">
        <f t="shared" si="6"/>
        <v>305.03300000000002</v>
      </c>
      <c r="E18" s="23">
        <f>+'dati 2022'!BG19+'dati 2022'!BH19</f>
        <v>108.298</v>
      </c>
      <c r="F18" s="23">
        <f t="shared" si="7"/>
        <v>196.73499999999999</v>
      </c>
      <c r="G18" s="24">
        <f t="shared" si="8"/>
        <v>0.64496300400284556</v>
      </c>
      <c r="H18" s="32">
        <f t="shared" si="3"/>
        <v>1.1172551461431397</v>
      </c>
      <c r="I18" s="32">
        <f t="shared" si="4"/>
        <v>0.39666691084902206</v>
      </c>
      <c r="J18" s="32">
        <f t="shared" si="5"/>
        <v>0.72058823529411764</v>
      </c>
      <c r="K18" s="23">
        <v>0</v>
      </c>
      <c r="L18" s="23">
        <f>+'dati 2022'!AL19+'dati 2022'!AM19+'dati 2022'!AN19</f>
        <v>35.169999999999995</v>
      </c>
      <c r="M18" s="23">
        <f>+'dati 2022'!BD19</f>
        <v>63.52</v>
      </c>
      <c r="N18" s="23">
        <f>+'dati 2022'!I19+'dati 2022'!AJ19</f>
        <v>28.734999999999992</v>
      </c>
      <c r="O18" s="23">
        <f>+'dati 2022'!J19+'dati 2022'!K19</f>
        <v>18.169999999999998</v>
      </c>
      <c r="P18" s="23">
        <f>+'dati 2022'!L19+'dati 2022'!BA19</f>
        <v>3.8</v>
      </c>
      <c r="Q18" s="23">
        <f>+'dati 2022'!M19+'dati 2022'!BC19</f>
        <v>0.98</v>
      </c>
      <c r="R18" s="23">
        <f>+'dati 2022'!O19</f>
        <v>0</v>
      </c>
      <c r="S18" s="23">
        <f>+'dati 2022'!P19+'dati 2022'!AK19</f>
        <v>27.74</v>
      </c>
      <c r="T18" s="23">
        <f>+'dati 2022'!AO19+'dati 2022'!AP19</f>
        <v>6.6999999999999993</v>
      </c>
      <c r="U18" s="23">
        <f>+'dati 2022'!BO19+'dati 2022'!AY19+'dati 2022'!AZ19+'dati 2022'!AQ19+'dati 2022'!AR19+'dati 2022'!V19</f>
        <v>5.6300000000000008</v>
      </c>
      <c r="V18" s="23">
        <f>+'dati 2022'!AG19</f>
        <v>0.02</v>
      </c>
      <c r="W18" s="23">
        <f>+'dati 2022'!BK19+'dati 2022'!BL19</f>
        <v>3.31</v>
      </c>
      <c r="X18" s="23">
        <f>+'dati 2022'!G19+'dati 2022'!Q19+'dati 2022'!T19+'dati 2022'!X19+'dati 2022'!AS19+'dati 2022'!AU19+'dati 2022'!AV19+'dati 2022'!AW19+'dati 2022'!AX19+'dati 2022'!AT19</f>
        <v>2.96</v>
      </c>
    </row>
    <row r="19" spans="2:24" x14ac:dyDescent="0.3">
      <c r="B19" s="19" t="s">
        <v>106</v>
      </c>
      <c r="C19" s="19">
        <v>7611</v>
      </c>
      <c r="D19" s="19">
        <f t="shared" si="6"/>
        <v>3004.7540000000004</v>
      </c>
      <c r="E19" s="19">
        <f>+'dati 2022'!BG20+'dati 2022'!BH20</f>
        <v>1058.7820000000002</v>
      </c>
      <c r="F19" s="19">
        <f t="shared" si="7"/>
        <v>1945.9720000000002</v>
      </c>
      <c r="G19" s="20">
        <f t="shared" si="8"/>
        <v>0.64763105398977749</v>
      </c>
      <c r="H19" s="21">
        <f t="shared" si="3"/>
        <v>1.0816190697314452</v>
      </c>
      <c r="I19" s="21">
        <f t="shared" si="4"/>
        <v>0.38112897158582665</v>
      </c>
      <c r="J19" s="21">
        <f t="shared" si="5"/>
        <v>0.70049009814561847</v>
      </c>
      <c r="K19" s="19">
        <v>0</v>
      </c>
      <c r="L19" s="19">
        <f>+'dati 2022'!AL20+'dati 2022'!AM20+'dati 2022'!AN20</f>
        <v>447.16999999999996</v>
      </c>
      <c r="M19" s="19">
        <f>+'dati 2022'!BD20</f>
        <v>363.95000000000005</v>
      </c>
      <c r="N19" s="19">
        <f>+'dati 2022'!I20+'dati 2022'!AJ20</f>
        <v>267.98399999999998</v>
      </c>
      <c r="O19" s="19">
        <f>+'dati 2022'!J20+'dati 2022'!K20</f>
        <v>153.15</v>
      </c>
      <c r="P19" s="19">
        <f>+'dati 2022'!L20+'dati 2022'!BA20</f>
        <v>123.77999999999999</v>
      </c>
      <c r="Q19" s="19">
        <f>+'dati 2022'!M20+'dati 2022'!BC20</f>
        <v>9.24</v>
      </c>
      <c r="R19" s="19">
        <f>+'dati 2022'!O20</f>
        <v>0</v>
      </c>
      <c r="S19" s="19">
        <f>+'dati 2022'!P20+'dati 2022'!AK20</f>
        <v>308.90000000000003</v>
      </c>
      <c r="T19" s="19">
        <f>+'dati 2022'!AO20+'dati 2022'!AP20</f>
        <v>76.72999999999999</v>
      </c>
      <c r="U19" s="19">
        <f>+'dati 2022'!BO20+'dati 2022'!AY20+'dati 2022'!AZ20+'dati 2022'!AQ20+'dati 2022'!AR20+'dati 2022'!V20</f>
        <v>182.017</v>
      </c>
      <c r="V19" s="19">
        <f>+'dati 2022'!AG20</f>
        <v>0</v>
      </c>
      <c r="W19" s="19">
        <f>+'dati 2022'!BK20+'dati 2022'!BL20</f>
        <v>8.32</v>
      </c>
      <c r="X19" s="19">
        <f>+'dati 2022'!G20+'dati 2022'!Q20+'dati 2022'!T20+'dati 2022'!X20+'dati 2022'!AS20+'dati 2022'!AU20+'dati 2022'!AV20+'dati 2022'!AW20+'dati 2022'!AX20+'dati 2022'!AT20</f>
        <v>4.7310000000000008</v>
      </c>
    </row>
    <row r="20" spans="2:24" x14ac:dyDescent="0.3">
      <c r="B20" s="23" t="s">
        <v>107</v>
      </c>
      <c r="C20" s="23">
        <v>394</v>
      </c>
      <c r="D20" s="23">
        <f t="shared" si="6"/>
        <v>129.66390000000001</v>
      </c>
      <c r="E20" s="23">
        <f>+'dati 2022'!BG21+'dati 2022'!BH21</f>
        <v>46.196900000000007</v>
      </c>
      <c r="F20" s="23">
        <f t="shared" si="7"/>
        <v>83.467000000000013</v>
      </c>
      <c r="G20" s="24">
        <f t="shared" si="8"/>
        <v>0.64371810503925919</v>
      </c>
      <c r="H20" s="32">
        <f t="shared" si="3"/>
        <v>0.90163340518740009</v>
      </c>
      <c r="I20" s="32">
        <f t="shared" si="4"/>
        <v>0.32123565816007238</v>
      </c>
      <c r="J20" s="32">
        <f t="shared" si="5"/>
        <v>0.58039774702732783</v>
      </c>
      <c r="K20" s="23">
        <v>0</v>
      </c>
      <c r="L20" s="23">
        <f>+'dati 2022'!AL21+'dati 2022'!AM21+'dati 2022'!AN21</f>
        <v>12.097000000000001</v>
      </c>
      <c r="M20" s="23">
        <f>+'dati 2022'!BD21</f>
        <v>14.629999999999999</v>
      </c>
      <c r="N20" s="23">
        <f>+'dati 2022'!I21+'dati 2022'!AJ21</f>
        <v>17.903000000000002</v>
      </c>
      <c r="O20" s="23">
        <f>+'dati 2022'!J21+'dati 2022'!K21</f>
        <v>11.374000000000001</v>
      </c>
      <c r="P20" s="23">
        <f>+'dati 2022'!L21+'dati 2022'!BA21</f>
        <v>0</v>
      </c>
      <c r="Q20" s="23">
        <f>+'dati 2022'!M21+'dati 2022'!BC21</f>
        <v>0</v>
      </c>
      <c r="R20" s="23">
        <f>+'dati 2022'!O21</f>
        <v>0</v>
      </c>
      <c r="S20" s="23">
        <f>+'dati 2022'!P21+'dati 2022'!AK21</f>
        <v>24.285999999999998</v>
      </c>
      <c r="T20" s="23">
        <f>+'dati 2022'!AO21+'dati 2022'!AP21</f>
        <v>2.2150000000000003</v>
      </c>
      <c r="U20" s="23">
        <f>+'dati 2022'!BO21+'dati 2022'!AY21+'dati 2022'!AZ21+'dati 2022'!AQ21+'dati 2022'!AR21+'dati 2022'!V21</f>
        <v>0.93400000000000005</v>
      </c>
      <c r="V20" s="23">
        <f>+'dati 2022'!AG21</f>
        <v>0</v>
      </c>
      <c r="W20" s="23">
        <f>+'dati 2022'!BK21+'dati 2022'!BL21</f>
        <v>0</v>
      </c>
      <c r="X20" s="23">
        <f>+'dati 2022'!G21+'dati 2022'!Q21+'dati 2022'!T21+'dati 2022'!X21+'dati 2022'!AS21+'dati 2022'!AU21+'dati 2022'!AV21+'dati 2022'!AW21+'dati 2022'!AX21+'dati 2022'!AT21</f>
        <v>2.8000000000000001E-2</v>
      </c>
    </row>
    <row r="21" spans="2:24" x14ac:dyDescent="0.3">
      <c r="B21" s="19" t="s">
        <v>108</v>
      </c>
      <c r="C21" s="19">
        <v>1061</v>
      </c>
      <c r="D21" s="19">
        <f t="shared" si="6"/>
        <v>439.28899999999999</v>
      </c>
      <c r="E21" s="19">
        <f>+'dati 2022'!BG22+'dati 2022'!BH22</f>
        <v>162.583</v>
      </c>
      <c r="F21" s="19">
        <f t="shared" si="7"/>
        <v>276.70600000000002</v>
      </c>
      <c r="G21" s="20">
        <f t="shared" si="8"/>
        <v>0.62989512598767561</v>
      </c>
      <c r="H21" s="21">
        <f t="shared" si="3"/>
        <v>1.134336952732625</v>
      </c>
      <c r="I21" s="21">
        <f t="shared" si="4"/>
        <v>0.41982363497863223</v>
      </c>
      <c r="J21" s="21">
        <f t="shared" si="5"/>
        <v>0.71451331775399285</v>
      </c>
      <c r="K21" s="19">
        <v>0</v>
      </c>
      <c r="L21" s="19">
        <f>+'dati 2022'!AL22+'dati 2022'!AM22+'dati 2022'!AN22</f>
        <v>49.39</v>
      </c>
      <c r="M21" s="19">
        <f>+'dati 2022'!BD22</f>
        <v>63.179999999999993</v>
      </c>
      <c r="N21" s="19">
        <f>+'dati 2022'!I22+'dati 2022'!AJ22</f>
        <v>46.736000000000004</v>
      </c>
      <c r="O21" s="19">
        <f>+'dati 2022'!J22+'dati 2022'!K22</f>
        <v>28.79</v>
      </c>
      <c r="P21" s="19">
        <f>+'dati 2022'!L22+'dati 2022'!BA22</f>
        <v>3.21</v>
      </c>
      <c r="Q21" s="19">
        <f>+'dati 2022'!M22+'dati 2022'!BC22</f>
        <v>1.31</v>
      </c>
      <c r="R21" s="19">
        <f>+'dati 2022'!O22</f>
        <v>0</v>
      </c>
      <c r="S21" s="19">
        <f>+'dati 2022'!P22+'dati 2022'!AK22</f>
        <v>52.269999999999989</v>
      </c>
      <c r="T21" s="19">
        <f>+'dati 2022'!AO22+'dati 2022'!AP22</f>
        <v>9</v>
      </c>
      <c r="U21" s="19">
        <f>+'dati 2022'!BO22+'dati 2022'!AY22+'dati 2022'!AZ22+'dati 2022'!AQ22+'dati 2022'!AR22+'dati 2022'!V22</f>
        <v>17.143000000000001</v>
      </c>
      <c r="V21" s="19">
        <f>+'dati 2022'!AG22</f>
        <v>5.16</v>
      </c>
      <c r="W21" s="19">
        <f>+'dati 2022'!BK22+'dati 2022'!BL22</f>
        <v>0.28000000000000003</v>
      </c>
      <c r="X21" s="19">
        <f>+'dati 2022'!G22+'dati 2022'!Q22+'dati 2022'!T22+'dati 2022'!X22+'dati 2022'!AS22+'dati 2022'!AU22+'dati 2022'!AV22+'dati 2022'!AW22+'dati 2022'!AX22+'dati 2022'!AT22</f>
        <v>0.23699999999999999</v>
      </c>
    </row>
    <row r="22" spans="2:24" x14ac:dyDescent="0.3">
      <c r="B22" s="23" t="s">
        <v>109</v>
      </c>
      <c r="C22" s="23">
        <v>1079</v>
      </c>
      <c r="D22" s="23">
        <f t="shared" si="6"/>
        <v>384.18000000000006</v>
      </c>
      <c r="E22" s="23">
        <f>+'dati 2022'!BG23+'dati 2022'!BH23</f>
        <v>124.175</v>
      </c>
      <c r="F22" s="23">
        <f t="shared" si="7"/>
        <v>260.00500000000005</v>
      </c>
      <c r="G22" s="24">
        <f t="shared" si="8"/>
        <v>0.6767791139569993</v>
      </c>
      <c r="H22" s="32">
        <f t="shared" si="3"/>
        <v>0.97548465728033318</v>
      </c>
      <c r="I22" s="32">
        <f t="shared" si="4"/>
        <v>0.31529701524750209</v>
      </c>
      <c r="J22" s="32">
        <f t="shared" si="5"/>
        <v>0.6601876420328312</v>
      </c>
      <c r="K22" s="23">
        <v>0</v>
      </c>
      <c r="L22" s="23">
        <f>+'dati 2022'!AL23+'dati 2022'!AM23+'dati 2022'!AN23</f>
        <v>60.07</v>
      </c>
      <c r="M22" s="23">
        <f>+'dati 2022'!BD23</f>
        <v>60.579999999999991</v>
      </c>
      <c r="N22" s="23">
        <f>+'dati 2022'!I23+'dati 2022'!AJ23</f>
        <v>35.39</v>
      </c>
      <c r="O22" s="23">
        <f>+'dati 2022'!J23+'dati 2022'!K23</f>
        <v>26.3</v>
      </c>
      <c r="P22" s="23">
        <f>+'dati 2022'!L23+'dati 2022'!BA23</f>
        <v>0</v>
      </c>
      <c r="Q22" s="23">
        <f>+'dati 2022'!M23+'dati 2022'!BC23</f>
        <v>1.1499999999999999</v>
      </c>
      <c r="R22" s="23">
        <f>+'dati 2022'!O23</f>
        <v>0</v>
      </c>
      <c r="S22" s="23">
        <f>+'dati 2022'!P23+'dati 2022'!AK23</f>
        <v>59.750000000000007</v>
      </c>
      <c r="T22" s="23">
        <f>+'dati 2022'!AO23+'dati 2022'!AP23</f>
        <v>8.15</v>
      </c>
      <c r="U22" s="23">
        <f>+'dati 2022'!BO23+'dati 2022'!AY23+'dati 2022'!AZ23+'dati 2022'!AQ23+'dati 2022'!AR23+'dati 2022'!V23</f>
        <v>8.2050000000000001</v>
      </c>
      <c r="V22" s="23">
        <f>+'dati 2022'!AG23</f>
        <v>0</v>
      </c>
      <c r="W22" s="23">
        <f>+'dati 2022'!BK23+'dati 2022'!BL23</f>
        <v>0</v>
      </c>
      <c r="X22" s="23">
        <f>+'dati 2022'!G23+'dati 2022'!Q23+'dati 2022'!T23+'dati 2022'!X23+'dati 2022'!AS23+'dati 2022'!AU23+'dati 2022'!AV23+'dati 2022'!AW23+'dati 2022'!AX23+'dati 2022'!AT23</f>
        <v>0.41000000000000003</v>
      </c>
    </row>
    <row r="23" spans="2:24" x14ac:dyDescent="0.3">
      <c r="B23" s="19" t="s">
        <v>110</v>
      </c>
      <c r="C23" s="19">
        <v>495</v>
      </c>
      <c r="D23" s="19">
        <f t="shared" si="6"/>
        <v>196.22049999999999</v>
      </c>
      <c r="E23" s="19">
        <f>+'dati 2022'!BG24+'dati 2022'!BH24</f>
        <v>89.012999999999991</v>
      </c>
      <c r="F23" s="19">
        <f t="shared" si="7"/>
        <v>107.2075</v>
      </c>
      <c r="G23" s="20">
        <f t="shared" si="8"/>
        <v>0.54636238313529939</v>
      </c>
      <c r="H23" s="21">
        <f t="shared" si="3"/>
        <v>1.0860412342604122</v>
      </c>
      <c r="I23" s="21">
        <f t="shared" si="4"/>
        <v>0.49266915732669148</v>
      </c>
      <c r="J23" s="21">
        <f t="shared" si="5"/>
        <v>0.59337207693372074</v>
      </c>
      <c r="K23" s="19">
        <v>0</v>
      </c>
      <c r="L23" s="19">
        <f>+'dati 2022'!AL24+'dati 2022'!AM24+'dati 2022'!AN24</f>
        <v>25.805</v>
      </c>
      <c r="M23" s="19">
        <f>+'dati 2022'!BD24</f>
        <v>11.920000000000002</v>
      </c>
      <c r="N23" s="19">
        <f>+'dati 2022'!I24+'dati 2022'!AJ24</f>
        <v>22.963000000000001</v>
      </c>
      <c r="O23" s="19">
        <f>+'dati 2022'!J24+'dati 2022'!K24</f>
        <v>14.115000000000002</v>
      </c>
      <c r="P23" s="19">
        <f>+'dati 2022'!L24+'dati 2022'!BA24</f>
        <v>0.58000000000000007</v>
      </c>
      <c r="Q23" s="19">
        <f>+'dati 2022'!M24+'dati 2022'!BC24</f>
        <v>0.19000000000000003</v>
      </c>
      <c r="R23" s="19">
        <f>+'dati 2022'!O24</f>
        <v>0</v>
      </c>
      <c r="S23" s="19">
        <f>+'dati 2022'!P24+'dati 2022'!AK24</f>
        <v>20.91</v>
      </c>
      <c r="T23" s="19">
        <f>+'dati 2022'!AO24+'dati 2022'!AP24</f>
        <v>4.3099999999999996</v>
      </c>
      <c r="U23" s="19">
        <f>+'dati 2022'!BO24+'dati 2022'!AY24+'dati 2022'!AZ24+'dati 2022'!AQ24+'dati 2022'!AR24+'dati 2022'!V24</f>
        <v>5.6344999999999992</v>
      </c>
      <c r="V23" s="19">
        <f>+'dati 2022'!AG24</f>
        <v>0.62</v>
      </c>
      <c r="W23" s="19">
        <f>+'dati 2022'!BK24+'dati 2022'!BL24</f>
        <v>0</v>
      </c>
      <c r="X23" s="19">
        <f>+'dati 2022'!G24+'dati 2022'!Q24+'dati 2022'!T24+'dati 2022'!X24+'dati 2022'!AS24+'dati 2022'!AU24+'dati 2022'!AV24+'dati 2022'!AW24+'dati 2022'!AX24+'dati 2022'!AT24</f>
        <v>0.16</v>
      </c>
    </row>
    <row r="24" spans="2:24" x14ac:dyDescent="0.3">
      <c r="B24" s="23" t="s">
        <v>111</v>
      </c>
      <c r="C24" s="23">
        <v>7572</v>
      </c>
      <c r="D24" s="23">
        <f t="shared" si="6"/>
        <v>3423.6770000000006</v>
      </c>
      <c r="E24" s="23">
        <f>+'dati 2022'!BG25+'dati 2022'!BH25</f>
        <v>1143.019</v>
      </c>
      <c r="F24" s="23">
        <f t="shared" si="7"/>
        <v>2280.6580000000004</v>
      </c>
      <c r="G24" s="24">
        <f t="shared" si="8"/>
        <v>0.66614286336006578</v>
      </c>
      <c r="H24" s="32">
        <f t="shared" si="3"/>
        <v>1.2387661101824314</v>
      </c>
      <c r="I24" s="32">
        <f t="shared" si="4"/>
        <v>0.41357090651209577</v>
      </c>
      <c r="J24" s="32">
        <f t="shared" si="5"/>
        <v>0.82519520367033572</v>
      </c>
      <c r="K24" s="23">
        <v>0</v>
      </c>
      <c r="L24" s="23">
        <f>+'dati 2022'!AL25+'dati 2022'!AM25+'dati 2022'!AN25</f>
        <v>495.69</v>
      </c>
      <c r="M24" s="23">
        <f>+'dati 2022'!BD25</f>
        <v>249.49999999999997</v>
      </c>
      <c r="N24" s="23">
        <f>+'dati 2022'!I25+'dati 2022'!AJ25</f>
        <v>372.30799999999999</v>
      </c>
      <c r="O24" s="23">
        <f>+'dati 2022'!J25+'dati 2022'!K25</f>
        <v>199.77600000000001</v>
      </c>
      <c r="P24" s="23">
        <f>+'dati 2022'!L25+'dati 2022'!BA25</f>
        <v>227.2</v>
      </c>
      <c r="Q24" s="23">
        <f>+'dati 2022'!M25+'dati 2022'!BC25</f>
        <v>9.73</v>
      </c>
      <c r="R24" s="23">
        <f>+'dati 2022'!O25</f>
        <v>0</v>
      </c>
      <c r="S24" s="23">
        <f>+'dati 2022'!P25+'dati 2022'!AK25</f>
        <v>445.46999999999997</v>
      </c>
      <c r="T24" s="23">
        <f>+'dati 2022'!AO25+'dati 2022'!AP25</f>
        <v>90.072999999999993</v>
      </c>
      <c r="U24" s="23">
        <f>+'dati 2022'!BO25+'dati 2022'!AY25+'dati 2022'!AZ25+'dati 2022'!AQ25+'dati 2022'!AR25+'dati 2022'!V25</f>
        <v>160.63</v>
      </c>
      <c r="V24" s="23">
        <f>+'dati 2022'!AG25</f>
        <v>0</v>
      </c>
      <c r="W24" s="23">
        <f>+'dati 2022'!BK25+'dati 2022'!BL25</f>
        <v>16.860000000000003</v>
      </c>
      <c r="X24" s="23">
        <f>+'dati 2022'!G25+'dati 2022'!Q25+'dati 2022'!T25+'dati 2022'!X25+'dati 2022'!AS25+'dati 2022'!AU25+'dati 2022'!AV25+'dati 2022'!AW25+'dati 2022'!AX25+'dati 2022'!AT25</f>
        <v>13.421000000000001</v>
      </c>
    </row>
    <row r="25" spans="2:24" x14ac:dyDescent="0.3">
      <c r="B25" s="19" t="s">
        <v>112</v>
      </c>
      <c r="C25" s="19">
        <v>814</v>
      </c>
      <c r="D25" s="19">
        <f t="shared" si="6"/>
        <v>386.10090000000002</v>
      </c>
      <c r="E25" s="19">
        <f>+'dati 2022'!BG26+'dati 2022'!BH26</f>
        <v>155.52789999999999</v>
      </c>
      <c r="F25" s="19">
        <f t="shared" si="7"/>
        <v>230.57300000000001</v>
      </c>
      <c r="G25" s="20">
        <f t="shared" si="8"/>
        <v>0.59718327514906078</v>
      </c>
      <c r="H25" s="21">
        <f t="shared" si="3"/>
        <v>1.2995217259600822</v>
      </c>
      <c r="I25" s="21">
        <f t="shared" si="4"/>
        <v>0.52346908552388005</v>
      </c>
      <c r="J25" s="21">
        <f t="shared" si="5"/>
        <v>0.77605264043620215</v>
      </c>
      <c r="K25" s="19">
        <v>0</v>
      </c>
      <c r="L25" s="19">
        <f>+'dati 2022'!AL26+'dati 2022'!AM26+'dati 2022'!AN26</f>
        <v>39.47</v>
      </c>
      <c r="M25" s="19">
        <f>+'dati 2022'!BD26</f>
        <v>33.46</v>
      </c>
      <c r="N25" s="19">
        <f>+'dati 2022'!I26+'dati 2022'!AJ26</f>
        <v>48.525000000000006</v>
      </c>
      <c r="O25" s="19">
        <f>+'dati 2022'!J26+'dati 2022'!K26</f>
        <v>24.625999999999998</v>
      </c>
      <c r="P25" s="19">
        <f>+'dati 2022'!L26+'dati 2022'!BA26</f>
        <v>22.15</v>
      </c>
      <c r="Q25" s="19">
        <f>+'dati 2022'!M26+'dati 2022'!BC26</f>
        <v>0.03</v>
      </c>
      <c r="R25" s="19">
        <f>+'dati 2022'!O26</f>
        <v>0</v>
      </c>
      <c r="S25" s="19">
        <f>+'dati 2022'!P26+'dati 2022'!AK26</f>
        <v>36.33</v>
      </c>
      <c r="T25" s="19">
        <f>+'dati 2022'!AO26+'dati 2022'!AP26</f>
        <v>6.7979999999999992</v>
      </c>
      <c r="U25" s="19">
        <f>+'dati 2022'!BO26+'dati 2022'!AY26+'dati 2022'!AZ26+'dati 2022'!AQ26+'dati 2022'!AR26+'dati 2022'!V26</f>
        <v>5.944</v>
      </c>
      <c r="V25" s="19">
        <f>+'dati 2022'!AG26</f>
        <v>12.74</v>
      </c>
      <c r="W25" s="19">
        <f>+'dati 2022'!BK26+'dati 2022'!BL26</f>
        <v>0</v>
      </c>
      <c r="X25" s="19">
        <f>+'dati 2022'!G26+'dati 2022'!Q26+'dati 2022'!T26+'dati 2022'!X26+'dati 2022'!AS26+'dati 2022'!AU26+'dati 2022'!AV26+'dati 2022'!AW26+'dati 2022'!AX26+'dati 2022'!AT26</f>
        <v>0.5</v>
      </c>
    </row>
    <row r="26" spans="2:24" x14ac:dyDescent="0.3">
      <c r="B26" s="23" t="s">
        <v>113</v>
      </c>
      <c r="C26" s="23">
        <v>340</v>
      </c>
      <c r="D26" s="23">
        <f t="shared" si="6"/>
        <v>135.14749999999998</v>
      </c>
      <c r="E26" s="23">
        <f>+'dati 2022'!BG27+'dati 2022'!BH27</f>
        <v>60.156499999999994</v>
      </c>
      <c r="F26" s="23">
        <f t="shared" si="7"/>
        <v>74.991</v>
      </c>
      <c r="G26" s="24">
        <f t="shared" si="8"/>
        <v>0.55488262823951617</v>
      </c>
      <c r="H26" s="32">
        <f t="shared" si="3"/>
        <v>1.0890209508460915</v>
      </c>
      <c r="I26" s="32">
        <f t="shared" si="4"/>
        <v>0.48474214343271549</v>
      </c>
      <c r="J26" s="32">
        <f t="shared" si="5"/>
        <v>0.60427880741337636</v>
      </c>
      <c r="K26" s="23">
        <v>0</v>
      </c>
      <c r="L26" s="23">
        <f>+'dati 2022'!AL27+'dati 2022'!AM27+'dati 2022'!AN27</f>
        <v>18.229999999999997</v>
      </c>
      <c r="M26" s="23">
        <f>+'dati 2022'!BD27</f>
        <v>5.98</v>
      </c>
      <c r="N26" s="23">
        <f>+'dati 2022'!I27+'dati 2022'!AJ27</f>
        <v>15.461999999999996</v>
      </c>
      <c r="O26" s="23">
        <f>+'dati 2022'!J27+'dati 2022'!K27</f>
        <v>9.3999999999999986</v>
      </c>
      <c r="P26" s="23">
        <f>+'dati 2022'!L27+'dati 2022'!BA27</f>
        <v>1.07</v>
      </c>
      <c r="Q26" s="23">
        <f>+'dati 2022'!M27+'dati 2022'!BC27</f>
        <v>0.08</v>
      </c>
      <c r="R26" s="23">
        <f>+'dati 2022'!O27</f>
        <v>0</v>
      </c>
      <c r="S26" s="23">
        <f>+'dati 2022'!P27+'dati 2022'!AK27</f>
        <v>14.072000000000001</v>
      </c>
      <c r="T26" s="23">
        <f>+'dati 2022'!AO27+'dati 2022'!AP27</f>
        <v>3.19</v>
      </c>
      <c r="U26" s="23">
        <f>+'dati 2022'!BO27+'dati 2022'!AY27+'dati 2022'!AZ27+'dati 2022'!AQ27+'dati 2022'!AR27+'dati 2022'!V27</f>
        <v>7.1309999999999993</v>
      </c>
      <c r="V26" s="23">
        <f>+'dati 2022'!AG27</f>
        <v>0.2</v>
      </c>
      <c r="W26" s="23">
        <f>+'dati 2022'!BK27+'dati 2022'!BL27</f>
        <v>0</v>
      </c>
      <c r="X26" s="23">
        <f>+'dati 2022'!G27+'dati 2022'!Q27+'dati 2022'!T27+'dati 2022'!X27+'dati 2022'!AS27+'dati 2022'!AU27+'dati 2022'!AV27+'dati 2022'!AW27+'dati 2022'!AX27+'dati 2022'!AT27</f>
        <v>0.17600000000000002</v>
      </c>
    </row>
    <row r="27" spans="2:24" x14ac:dyDescent="0.3">
      <c r="B27" s="19" t="s">
        <v>114</v>
      </c>
      <c r="C27" s="19">
        <v>509</v>
      </c>
      <c r="D27" s="19">
        <f t="shared" si="6"/>
        <v>215.65500000000003</v>
      </c>
      <c r="E27" s="19">
        <f>+'dati 2022'!BG28+'dati 2022'!BH28</f>
        <v>63.676000000000002</v>
      </c>
      <c r="F27" s="19">
        <f t="shared" si="7"/>
        <v>151.97900000000001</v>
      </c>
      <c r="G27" s="20">
        <f t="shared" si="8"/>
        <v>0.70473209524471958</v>
      </c>
      <c r="H27" s="21">
        <f t="shared" si="3"/>
        <v>1.1607772425115053</v>
      </c>
      <c r="I27" s="21">
        <f t="shared" si="4"/>
        <v>0.34274026428398419</v>
      </c>
      <c r="J27" s="21">
        <f t="shared" si="5"/>
        <v>0.81803697822752097</v>
      </c>
      <c r="K27" s="19">
        <v>0</v>
      </c>
      <c r="L27" s="19">
        <f>+'dati 2022'!AL28+'dati 2022'!AM28+'dati 2022'!AN28</f>
        <v>37.14</v>
      </c>
      <c r="M27" s="19">
        <f>+'dati 2022'!BD28</f>
        <v>31.759999999999998</v>
      </c>
      <c r="N27" s="19">
        <f>+'dati 2022'!I28+'dati 2022'!AJ28</f>
        <v>23.61</v>
      </c>
      <c r="O27" s="19">
        <f>+'dati 2022'!J28+'dati 2022'!K28</f>
        <v>18.959999999999997</v>
      </c>
      <c r="P27" s="19">
        <f>+'dati 2022'!L28+'dati 2022'!BA28</f>
        <v>0</v>
      </c>
      <c r="Q27" s="19">
        <f>+'dati 2022'!M28+'dati 2022'!BC28</f>
        <v>0.75</v>
      </c>
      <c r="R27" s="19">
        <f>+'dati 2022'!O28</f>
        <v>0</v>
      </c>
      <c r="S27" s="19">
        <f>+'dati 2022'!P28+'dati 2022'!AK28</f>
        <v>29.340000000000003</v>
      </c>
      <c r="T27" s="19">
        <f>+'dati 2022'!AO28+'dati 2022'!AP28</f>
        <v>7.08</v>
      </c>
      <c r="U27" s="19">
        <f>+'dati 2022'!BO28+'dati 2022'!AY28+'dati 2022'!AZ28+'dati 2022'!AQ28+'dati 2022'!AR28+'dati 2022'!V28</f>
        <v>2.4489999999999998</v>
      </c>
      <c r="V27" s="19">
        <f>+'dati 2022'!AG28</f>
        <v>0</v>
      </c>
      <c r="W27" s="19">
        <f>+'dati 2022'!BK28+'dati 2022'!BL28</f>
        <v>0</v>
      </c>
      <c r="X27" s="19">
        <f>+'dati 2022'!G28+'dati 2022'!Q28+'dati 2022'!T28+'dati 2022'!X28+'dati 2022'!AS28+'dati 2022'!AU28+'dati 2022'!AV28+'dati 2022'!AW28+'dati 2022'!AX28+'dati 2022'!AT28</f>
        <v>0.89000000000000012</v>
      </c>
    </row>
    <row r="28" spans="2:24" x14ac:dyDescent="0.3">
      <c r="B28" s="23" t="s">
        <v>115</v>
      </c>
      <c r="C28" s="23">
        <v>797</v>
      </c>
      <c r="D28" s="23">
        <f t="shared" si="6"/>
        <v>366.04872999999998</v>
      </c>
      <c r="E28" s="23">
        <f>+'dati 2022'!BG29+'dati 2022'!BH29</f>
        <v>137.55072999999999</v>
      </c>
      <c r="F28" s="23">
        <f t="shared" si="7"/>
        <v>228.49799999999996</v>
      </c>
      <c r="G28" s="24">
        <f t="shared" si="8"/>
        <v>0.6242283643491946</v>
      </c>
      <c r="H28" s="32">
        <f t="shared" si="3"/>
        <v>1.2583102043622487</v>
      </c>
      <c r="I28" s="32">
        <f t="shared" si="4"/>
        <v>0.47283728364930122</v>
      </c>
      <c r="J28" s="32">
        <f t="shared" si="5"/>
        <v>0.78547292071294739</v>
      </c>
      <c r="K28" s="23">
        <v>0</v>
      </c>
      <c r="L28" s="23">
        <f>+'dati 2022'!AL29+'dati 2022'!AM29+'dati 2022'!AN29</f>
        <v>35.08</v>
      </c>
      <c r="M28" s="23">
        <f>+'dati 2022'!BD29</f>
        <v>73.259999999999991</v>
      </c>
      <c r="N28" s="23">
        <f>+'dati 2022'!I29+'dati 2022'!AJ29</f>
        <v>43.667999999999999</v>
      </c>
      <c r="O28" s="23">
        <f>+'dati 2022'!J29+'dati 2022'!K29</f>
        <v>23.618000000000002</v>
      </c>
      <c r="P28" s="23">
        <f>+'dati 2022'!L29+'dati 2022'!BA29</f>
        <v>0.46</v>
      </c>
      <c r="Q28" s="23">
        <f>+'dati 2022'!M29+'dati 2022'!BC29</f>
        <v>0.11</v>
      </c>
      <c r="R28" s="23">
        <f>+'dati 2022'!O29</f>
        <v>0</v>
      </c>
      <c r="S28" s="23">
        <f>+'dati 2022'!P29+'dati 2022'!AK29</f>
        <v>40.029000000000003</v>
      </c>
      <c r="T28" s="23">
        <f>+'dati 2022'!AO29+'dati 2022'!AP29</f>
        <v>6.5090000000000003</v>
      </c>
      <c r="U28" s="23">
        <f>+'dati 2022'!BO29+'dati 2022'!AY29+'dati 2022'!AZ29+'dati 2022'!AQ29+'dati 2022'!AR29+'dati 2022'!V29</f>
        <v>4.9809999999999999</v>
      </c>
      <c r="V28" s="23">
        <f>+'dati 2022'!AG29</f>
        <v>0</v>
      </c>
      <c r="W28" s="23">
        <f>+'dati 2022'!BK29+'dati 2022'!BL29</f>
        <v>0</v>
      </c>
      <c r="X28" s="23">
        <f>+'dati 2022'!G29+'dati 2022'!Q29+'dati 2022'!T29+'dati 2022'!X29+'dati 2022'!AS29+'dati 2022'!AU29+'dati 2022'!AV29+'dati 2022'!AW29+'dati 2022'!AX29+'dati 2022'!AT29</f>
        <v>0.78300000000000003</v>
      </c>
    </row>
    <row r="29" spans="2:24" x14ac:dyDescent="0.3">
      <c r="B29" s="19" t="s">
        <v>116</v>
      </c>
      <c r="C29" s="19">
        <v>526</v>
      </c>
      <c r="D29" s="19">
        <f t="shared" si="6"/>
        <v>220.70900000000003</v>
      </c>
      <c r="E29" s="19">
        <f>+'dati 2022'!BG30+'dati 2022'!BH30</f>
        <v>82.132000000000005</v>
      </c>
      <c r="F29" s="19">
        <f t="shared" si="7"/>
        <v>138.57700000000003</v>
      </c>
      <c r="G29" s="20">
        <f t="shared" si="8"/>
        <v>0.62787199434549568</v>
      </c>
      <c r="H29" s="21">
        <f t="shared" si="3"/>
        <v>1.1495859159331216</v>
      </c>
      <c r="I29" s="21">
        <f t="shared" si="4"/>
        <v>0.42779311422469923</v>
      </c>
      <c r="J29" s="21">
        <f t="shared" si="5"/>
        <v>0.72179280170842253</v>
      </c>
      <c r="K29" s="19">
        <v>0</v>
      </c>
      <c r="L29" s="19">
        <f>+'dati 2022'!AL30+'dati 2022'!AM30+'dati 2022'!AN30</f>
        <v>27.310000000000002</v>
      </c>
      <c r="M29" s="19">
        <f>+'dati 2022'!BD30</f>
        <v>37.51</v>
      </c>
      <c r="N29" s="19">
        <f>+'dati 2022'!I30+'dati 2022'!AJ30</f>
        <v>18.358000000000001</v>
      </c>
      <c r="O29" s="19">
        <f>+'dati 2022'!J30+'dati 2022'!K30</f>
        <v>9.92</v>
      </c>
      <c r="P29" s="19">
        <f>+'dati 2022'!L30+'dati 2022'!BA30</f>
        <v>12.59</v>
      </c>
      <c r="Q29" s="19">
        <f>+'dati 2022'!M30+'dati 2022'!BC30</f>
        <v>0.65999999999999992</v>
      </c>
      <c r="R29" s="19">
        <f>+'dati 2022'!O30</f>
        <v>0</v>
      </c>
      <c r="S29" s="19">
        <f>+'dati 2022'!P30+'dati 2022'!AK30</f>
        <v>17.04</v>
      </c>
      <c r="T29" s="19">
        <f>+'dati 2022'!AO30+'dati 2022'!AP30</f>
        <v>4.8100000000000005</v>
      </c>
      <c r="U29" s="19">
        <f>+'dati 2022'!BO30+'dati 2022'!AY30+'dati 2022'!AZ30+'dati 2022'!AQ30+'dati 2022'!AR30+'dati 2022'!V30</f>
        <v>5.6189999999999998</v>
      </c>
      <c r="V29" s="19">
        <f>+'dati 2022'!AG30</f>
        <v>4.71</v>
      </c>
      <c r="W29" s="19">
        <f>+'dati 2022'!BK30+'dati 2022'!BL30</f>
        <v>0</v>
      </c>
      <c r="X29" s="19">
        <f>+'dati 2022'!G30+'dati 2022'!Q30+'dati 2022'!T30+'dati 2022'!X30+'dati 2022'!AS30+'dati 2022'!AU30+'dati 2022'!AV30+'dati 2022'!AW30+'dati 2022'!AX30+'dati 2022'!AT30</f>
        <v>0.05</v>
      </c>
    </row>
    <row r="30" spans="2:24" x14ac:dyDescent="0.3">
      <c r="B30" s="23" t="s">
        <v>117</v>
      </c>
      <c r="C30" s="23">
        <v>4183</v>
      </c>
      <c r="D30" s="23">
        <f t="shared" si="6"/>
        <v>1564.886</v>
      </c>
      <c r="E30" s="23">
        <f>+'dati 2022'!BG31+'dati 2022'!BH31</f>
        <v>468.6</v>
      </c>
      <c r="F30" s="23">
        <f t="shared" si="7"/>
        <v>1096.2859999999998</v>
      </c>
      <c r="G30" s="24">
        <f t="shared" si="8"/>
        <v>0.70055326713894805</v>
      </c>
      <c r="H30" s="32">
        <f t="shared" si="3"/>
        <v>1.024948339495479</v>
      </c>
      <c r="I30" s="32">
        <f t="shared" si="4"/>
        <v>0.30691743161328139</v>
      </c>
      <c r="J30" s="32">
        <f t="shared" si="5"/>
        <v>0.71803090788219748</v>
      </c>
      <c r="K30" s="23">
        <v>0</v>
      </c>
      <c r="L30" s="23">
        <f>+'dati 2022'!AL31+'dati 2022'!AM31+'dati 2022'!AN31</f>
        <v>199.98</v>
      </c>
      <c r="M30" s="23">
        <f>+'dati 2022'!BD31</f>
        <v>346.42999999999995</v>
      </c>
      <c r="N30" s="23">
        <f>+'dati 2022'!I31+'dati 2022'!AJ31</f>
        <v>185.12799999999999</v>
      </c>
      <c r="O30" s="23">
        <f>+'dati 2022'!J31+'dati 2022'!K31</f>
        <v>98.91</v>
      </c>
      <c r="P30" s="23">
        <f>+'dati 2022'!L31+'dati 2022'!BA31</f>
        <v>2.91</v>
      </c>
      <c r="Q30" s="23">
        <f>+'dati 2022'!M31+'dati 2022'!BC31</f>
        <v>3.84</v>
      </c>
      <c r="R30" s="23">
        <f>+'dati 2022'!O31</f>
        <v>0</v>
      </c>
      <c r="S30" s="23">
        <f>+'dati 2022'!P31+'dati 2022'!AK31</f>
        <v>164.65999999999997</v>
      </c>
      <c r="T30" s="23">
        <f>+'dati 2022'!AO31+'dati 2022'!AP31</f>
        <v>32.36</v>
      </c>
      <c r="U30" s="23">
        <f>+'dati 2022'!BO31+'dati 2022'!AY31+'dati 2022'!AZ31+'dati 2022'!AQ31+'dati 2022'!AR31+'dati 2022'!V31</f>
        <v>44.77</v>
      </c>
      <c r="V30" s="23">
        <f>+'dati 2022'!AG31</f>
        <v>0</v>
      </c>
      <c r="W30" s="23">
        <f>+'dati 2022'!BK31+'dati 2022'!BL31</f>
        <v>16.64</v>
      </c>
      <c r="X30" s="23">
        <f>+'dati 2022'!G31+'dati 2022'!Q31+'dati 2022'!T31+'dati 2022'!X31+'dati 2022'!AS31+'dati 2022'!AU31+'dati 2022'!AV31+'dati 2022'!AW31+'dati 2022'!AX31+'dati 2022'!AT31</f>
        <v>0.65800000000000003</v>
      </c>
    </row>
    <row r="31" spans="2:24" x14ac:dyDescent="0.3">
      <c r="B31" s="19" t="s">
        <v>118</v>
      </c>
      <c r="C31" s="19">
        <v>800</v>
      </c>
      <c r="D31" s="19">
        <f t="shared" si="6"/>
        <v>317.85599999999994</v>
      </c>
      <c r="E31" s="19">
        <f>+'dati 2022'!BG32+'dati 2022'!BH32</f>
        <v>110.43499999999999</v>
      </c>
      <c r="F31" s="19">
        <f t="shared" si="7"/>
        <v>207.42099999999996</v>
      </c>
      <c r="G31" s="20">
        <f t="shared" si="8"/>
        <v>0.65256279573140041</v>
      </c>
      <c r="H31" s="21">
        <f t="shared" si="3"/>
        <v>1.0885479452054794</v>
      </c>
      <c r="I31" s="21">
        <f t="shared" si="4"/>
        <v>0.37820205479452051</v>
      </c>
      <c r="J31" s="21">
        <f t="shared" si="5"/>
        <v>0.71034589041095875</v>
      </c>
      <c r="K31" s="19">
        <v>0</v>
      </c>
      <c r="L31" s="19">
        <f>+'dati 2022'!AL32+'dati 2022'!AM32+'dati 2022'!AN32</f>
        <v>52.19</v>
      </c>
      <c r="M31" s="19">
        <f>+'dati 2022'!BD32</f>
        <v>17.86</v>
      </c>
      <c r="N31" s="19">
        <f>+'dati 2022'!I32+'dati 2022'!AJ32</f>
        <v>51.769999999999996</v>
      </c>
      <c r="O31" s="19">
        <f>+'dati 2022'!J32+'dati 2022'!K32</f>
        <v>22.360999999999997</v>
      </c>
      <c r="P31" s="19">
        <f>+'dati 2022'!L32+'dati 2022'!BA32</f>
        <v>1.9149999999999998</v>
      </c>
      <c r="Q31" s="19">
        <f>+'dati 2022'!M32+'dati 2022'!BC32</f>
        <v>0.31500000000000006</v>
      </c>
      <c r="R31" s="19">
        <f>+'dati 2022'!O32</f>
        <v>0</v>
      </c>
      <c r="S31" s="19">
        <f>+'dati 2022'!P32+'dati 2022'!AK32</f>
        <v>38.97</v>
      </c>
      <c r="T31" s="19">
        <f>+'dati 2022'!AO32+'dati 2022'!AP32</f>
        <v>6.29</v>
      </c>
      <c r="U31" s="19">
        <f>+'dati 2022'!BO32+'dati 2022'!AY32+'dati 2022'!AZ32+'dati 2022'!AQ32+'dati 2022'!AR32+'dati 2022'!V32</f>
        <v>7.5699999999999994</v>
      </c>
      <c r="V31" s="19">
        <f>+'dati 2022'!AG32</f>
        <v>0.21000000000000002</v>
      </c>
      <c r="W31" s="19">
        <f>+'dati 2022'!BK32+'dati 2022'!BL32</f>
        <v>7.46</v>
      </c>
      <c r="X31" s="19">
        <f>+'dati 2022'!G32+'dati 2022'!Q32+'dati 2022'!T32+'dati 2022'!X32+'dati 2022'!AS32+'dati 2022'!AU32+'dati 2022'!AV32+'dati 2022'!AW32+'dati 2022'!AX32+'dati 2022'!AT32</f>
        <v>0.51000000000000012</v>
      </c>
    </row>
    <row r="32" spans="2:24" x14ac:dyDescent="0.3">
      <c r="B32" s="23" t="s">
        <v>119</v>
      </c>
      <c r="C32" s="23">
        <v>1380</v>
      </c>
      <c r="D32" s="23">
        <f t="shared" si="6"/>
        <v>492.38739999999996</v>
      </c>
      <c r="E32" s="23">
        <f>+'dati 2022'!BG33+'dati 2022'!BH33</f>
        <v>201.52439999999996</v>
      </c>
      <c r="F32" s="23">
        <f t="shared" si="7"/>
        <v>290.863</v>
      </c>
      <c r="G32" s="24">
        <f t="shared" si="8"/>
        <v>0.59071982751792596</v>
      </c>
      <c r="H32" s="32">
        <f t="shared" si="3"/>
        <v>0.97754099662497507</v>
      </c>
      <c r="I32" s="32">
        <f t="shared" si="4"/>
        <v>0.40008814770696838</v>
      </c>
      <c r="J32" s="32">
        <f t="shared" si="5"/>
        <v>0.57745284891800674</v>
      </c>
      <c r="K32" s="23">
        <v>0</v>
      </c>
      <c r="L32" s="23">
        <f>+'dati 2022'!AL33+'dati 2022'!AM33+'dati 2022'!AN33</f>
        <v>95.710000000000008</v>
      </c>
      <c r="M32" s="23">
        <f>+'dati 2022'!BD33</f>
        <v>0</v>
      </c>
      <c r="N32" s="23">
        <f>+'dati 2022'!I33+'dati 2022'!AJ33</f>
        <v>68.623999999999995</v>
      </c>
      <c r="O32" s="23">
        <f>+'dati 2022'!J33+'dati 2022'!K33</f>
        <v>44.724000000000004</v>
      </c>
      <c r="P32" s="23">
        <f>+'dati 2022'!L33+'dati 2022'!BA33</f>
        <v>0</v>
      </c>
      <c r="Q32" s="23">
        <f>+'dati 2022'!M33+'dati 2022'!BC33</f>
        <v>0</v>
      </c>
      <c r="R32" s="23">
        <f>+'dati 2022'!O33</f>
        <v>0</v>
      </c>
      <c r="S32" s="23">
        <f>+'dati 2022'!P33+'dati 2022'!AK33</f>
        <v>59.656000000000013</v>
      </c>
      <c r="T32" s="23">
        <f>+'dati 2022'!AO33+'dati 2022'!AP33</f>
        <v>13.782999999999999</v>
      </c>
      <c r="U32" s="23">
        <f>+'dati 2022'!BO33+'dati 2022'!AY33+'dati 2022'!AZ33+'dati 2022'!AQ33+'dati 2022'!AR33+'dati 2022'!V33</f>
        <v>7.7749999999999995</v>
      </c>
      <c r="V32" s="23">
        <f>+'dati 2022'!AG33</f>
        <v>0</v>
      </c>
      <c r="W32" s="23">
        <f>+'dati 2022'!BK33+'dati 2022'!BL33</f>
        <v>0</v>
      </c>
      <c r="X32" s="23">
        <f>+'dati 2022'!G33+'dati 2022'!Q33+'dati 2022'!T33+'dati 2022'!X33+'dati 2022'!AS33+'dati 2022'!AU33+'dati 2022'!AV33+'dati 2022'!AW33+'dati 2022'!AX33+'dati 2022'!AT33</f>
        <v>0.59099999999999997</v>
      </c>
    </row>
    <row r="33" spans="2:24" x14ac:dyDescent="0.3">
      <c r="B33" s="19" t="s">
        <v>120</v>
      </c>
      <c r="C33" s="19">
        <v>738</v>
      </c>
      <c r="D33" s="19">
        <f t="shared" si="6"/>
        <v>290.59599999999995</v>
      </c>
      <c r="E33" s="19">
        <f>+'dati 2022'!BG34+'dati 2022'!BH34</f>
        <v>99.519999999999968</v>
      </c>
      <c r="F33" s="19">
        <f t="shared" si="7"/>
        <v>191.07599999999999</v>
      </c>
      <c r="G33" s="20">
        <f t="shared" si="8"/>
        <v>0.65753141818882577</v>
      </c>
      <c r="H33" s="21">
        <f t="shared" si="3"/>
        <v>1.0787986783977426</v>
      </c>
      <c r="I33" s="21">
        <f t="shared" si="4"/>
        <v>0.36945465345064399</v>
      </c>
      <c r="J33" s="21">
        <f t="shared" si="5"/>
        <v>0.70934402494709881</v>
      </c>
      <c r="K33" s="19">
        <v>0</v>
      </c>
      <c r="L33" s="19">
        <f>+'dati 2022'!AL34+'dati 2022'!AM34+'dati 2022'!AN34</f>
        <v>36.24</v>
      </c>
      <c r="M33" s="19">
        <f>+'dati 2022'!BD34</f>
        <v>67.849999999999994</v>
      </c>
      <c r="N33" s="19">
        <f>+'dati 2022'!I34+'dati 2022'!AJ34</f>
        <v>24.95</v>
      </c>
      <c r="O33" s="19">
        <f>+'dati 2022'!J34+'dati 2022'!K34</f>
        <v>16.459999999999997</v>
      </c>
      <c r="P33" s="19">
        <f>+'dati 2022'!L34+'dati 2022'!BA34</f>
        <v>2.16</v>
      </c>
      <c r="Q33" s="19">
        <f>+'dati 2022'!M34+'dati 2022'!BC34</f>
        <v>1.1200000000000001</v>
      </c>
      <c r="R33" s="19">
        <f>+'dati 2022'!O34</f>
        <v>0</v>
      </c>
      <c r="S33" s="19">
        <f>+'dati 2022'!P34+'dati 2022'!AK34</f>
        <v>25.57</v>
      </c>
      <c r="T33" s="19">
        <f>+'dati 2022'!AO34+'dati 2022'!AP34</f>
        <v>7.02</v>
      </c>
      <c r="U33" s="19">
        <f>+'dati 2022'!BO34+'dati 2022'!AY34+'dati 2022'!AZ34+'dati 2022'!AQ34+'dati 2022'!AR34+'dati 2022'!V34</f>
        <v>4.7459999999999996</v>
      </c>
      <c r="V33" s="19">
        <f>+'dati 2022'!AG34</f>
        <v>0</v>
      </c>
      <c r="W33" s="19">
        <f>+'dati 2022'!BK34+'dati 2022'!BL34</f>
        <v>4.82</v>
      </c>
      <c r="X33" s="19">
        <f>+'dati 2022'!G34+'dati 2022'!Q34+'dati 2022'!T34+'dati 2022'!X34+'dati 2022'!AS34+'dati 2022'!AU34+'dati 2022'!AV34+'dati 2022'!AW34+'dati 2022'!AX34+'dati 2022'!AT34</f>
        <v>0.14000000000000001</v>
      </c>
    </row>
    <row r="34" spans="2:24" x14ac:dyDescent="0.3">
      <c r="B34" s="23" t="s">
        <v>121</v>
      </c>
      <c r="C34" s="23">
        <v>783</v>
      </c>
      <c r="D34" s="23">
        <f t="shared" si="6"/>
        <v>272.14359999999999</v>
      </c>
      <c r="E34" s="23">
        <f>+'dati 2022'!BG35+'dati 2022'!BH35</f>
        <v>85.730599999999995</v>
      </c>
      <c r="F34" s="23">
        <f t="shared" si="7"/>
        <v>186.41300000000001</v>
      </c>
      <c r="G34" s="24">
        <f t="shared" si="8"/>
        <v>0.68498028246852039</v>
      </c>
      <c r="H34" s="32">
        <f t="shared" si="3"/>
        <v>0.9522335940096921</v>
      </c>
      <c r="I34" s="32">
        <f t="shared" si="4"/>
        <v>0.29997235780891895</v>
      </c>
      <c r="J34" s="32">
        <f t="shared" si="5"/>
        <v>0.65226123620077336</v>
      </c>
      <c r="K34" s="23">
        <v>0</v>
      </c>
      <c r="L34" s="23">
        <f>+'dati 2022'!AL35+'dati 2022'!AM35+'dati 2022'!AN35</f>
        <v>48.087999999999994</v>
      </c>
      <c r="M34" s="23">
        <f>+'dati 2022'!BD35</f>
        <v>44.21</v>
      </c>
      <c r="N34" s="23">
        <f>+'dati 2022'!I35+'dati 2022'!AJ35</f>
        <v>24.655000000000001</v>
      </c>
      <c r="O34" s="23">
        <f>+'dati 2022'!J35+'dati 2022'!K35</f>
        <v>16.684999999999999</v>
      </c>
      <c r="P34" s="23">
        <f>+'dati 2022'!L35+'dati 2022'!BA35</f>
        <v>2.2599999999999998</v>
      </c>
      <c r="Q34" s="23">
        <f>+'dati 2022'!M35+'dati 2022'!BC35</f>
        <v>0</v>
      </c>
      <c r="R34" s="23">
        <f>+'dati 2022'!O35</f>
        <v>0</v>
      </c>
      <c r="S34" s="23">
        <f>+'dati 2022'!P35+'dati 2022'!AK35</f>
        <v>33.351999999999997</v>
      </c>
      <c r="T34" s="23">
        <f>+'dati 2022'!AO35+'dati 2022'!AP35</f>
        <v>4.7539999999999996</v>
      </c>
      <c r="U34" s="23">
        <f>+'dati 2022'!BO35+'dati 2022'!AY35+'dati 2022'!AZ35+'dati 2022'!AQ35+'dati 2022'!AR35+'dati 2022'!V35</f>
        <v>8.5980000000000008</v>
      </c>
      <c r="V34" s="23">
        <f>+'dati 2022'!AG35</f>
        <v>3.66</v>
      </c>
      <c r="W34" s="23">
        <f>+'dati 2022'!BK35+'dati 2022'!BL35</f>
        <v>0</v>
      </c>
      <c r="X34" s="23">
        <f>+'dati 2022'!G35+'dati 2022'!Q35+'dati 2022'!T35+'dati 2022'!X35+'dati 2022'!AS35+'dati 2022'!AU35+'dati 2022'!AV35+'dati 2022'!AW35+'dati 2022'!AX35+'dati 2022'!AT35</f>
        <v>0.151</v>
      </c>
    </row>
    <row r="35" spans="2:24" x14ac:dyDescent="0.3">
      <c r="B35" s="19" t="s">
        <v>122</v>
      </c>
      <c r="C35" s="19">
        <v>213</v>
      </c>
      <c r="D35" s="19">
        <f t="shared" si="6"/>
        <v>78.167940000000002</v>
      </c>
      <c r="E35" s="19">
        <f>+'dati 2022'!BG36+'dati 2022'!BH36</f>
        <v>29.99494</v>
      </c>
      <c r="F35" s="19">
        <f t="shared" si="7"/>
        <v>48.173000000000002</v>
      </c>
      <c r="G35" s="20">
        <f t="shared" si="8"/>
        <v>0.616275675168106</v>
      </c>
      <c r="H35" s="21">
        <f t="shared" si="3"/>
        <v>1.0054400926104572</v>
      </c>
      <c r="I35" s="21">
        <f t="shared" si="4"/>
        <v>0.38581182069586473</v>
      </c>
      <c r="J35" s="21">
        <f t="shared" si="5"/>
        <v>0.61962827191459258</v>
      </c>
      <c r="K35" s="19">
        <v>0</v>
      </c>
      <c r="L35" s="19">
        <f>+'dati 2022'!AL36+'dati 2022'!AM36+'dati 2022'!AN36</f>
        <v>9.927999999999999</v>
      </c>
      <c r="M35" s="19">
        <f>+'dati 2022'!BD36</f>
        <v>9.69</v>
      </c>
      <c r="N35" s="19">
        <f>+'dati 2022'!I36+'dati 2022'!AJ36</f>
        <v>6.718</v>
      </c>
      <c r="O35" s="19">
        <f>+'dati 2022'!J36+'dati 2022'!K36</f>
        <v>4.471000000000001</v>
      </c>
      <c r="P35" s="19">
        <f>+'dati 2022'!L36+'dati 2022'!BA36</f>
        <v>1.61</v>
      </c>
      <c r="Q35" s="19">
        <f>+'dati 2022'!M36+'dati 2022'!BC36</f>
        <v>0</v>
      </c>
      <c r="R35" s="19">
        <f>+'dati 2022'!O36</f>
        <v>0</v>
      </c>
      <c r="S35" s="19">
        <f>+'dati 2022'!P36+'dati 2022'!AK36</f>
        <v>8.5460000000000012</v>
      </c>
      <c r="T35" s="19">
        <f>+'dati 2022'!AO36+'dati 2022'!AP36</f>
        <v>1.1480000000000001</v>
      </c>
      <c r="U35" s="19">
        <f>+'dati 2022'!BO36+'dati 2022'!AY36+'dati 2022'!AZ36+'dati 2022'!AQ36+'dati 2022'!AR36+'dati 2022'!V36</f>
        <v>5.9919999999999991</v>
      </c>
      <c r="V35" s="19">
        <f>+'dati 2022'!AG36</f>
        <v>7.0000000000000007E-2</v>
      </c>
      <c r="W35" s="19">
        <f>+'dati 2022'!BK36+'dati 2022'!BL36</f>
        <v>0</v>
      </c>
      <c r="X35" s="19">
        <f>+'dati 2022'!G36+'dati 2022'!Q36+'dati 2022'!T36+'dati 2022'!X36+'dati 2022'!AS36+'dati 2022'!AU36+'dati 2022'!AV36+'dati 2022'!AW36+'dati 2022'!AX36+'dati 2022'!AT36</f>
        <v>0</v>
      </c>
    </row>
    <row r="36" spans="2:24" x14ac:dyDescent="0.3">
      <c r="B36" s="23" t="s">
        <v>123</v>
      </c>
      <c r="C36" s="23">
        <v>1098</v>
      </c>
      <c r="D36" s="23">
        <f t="shared" si="6"/>
        <v>439.48800000000006</v>
      </c>
      <c r="E36" s="23">
        <f>+'dati 2022'!BG37+'dati 2022'!BH37</f>
        <v>161.596</v>
      </c>
      <c r="F36" s="23">
        <f t="shared" si="7"/>
        <v>277.89200000000005</v>
      </c>
      <c r="G36" s="24">
        <f t="shared" si="8"/>
        <v>0.63230850444153197</v>
      </c>
      <c r="H36" s="32">
        <f t="shared" si="3"/>
        <v>1.0966090276218281</v>
      </c>
      <c r="I36" s="32">
        <f t="shared" si="4"/>
        <v>0.40321381340918727</v>
      </c>
      <c r="J36" s="32">
        <f t="shared" si="5"/>
        <v>0.69339521421264083</v>
      </c>
      <c r="K36" s="23">
        <v>0</v>
      </c>
      <c r="L36" s="23">
        <f>+'dati 2022'!AL37+'dati 2022'!AM37+'dati 2022'!AN37</f>
        <v>58.660000000000011</v>
      </c>
      <c r="M36" s="23">
        <f>+'dati 2022'!BD37</f>
        <v>77.12</v>
      </c>
      <c r="N36" s="23">
        <f>+'dati 2022'!I37+'dati 2022'!AJ37</f>
        <v>45.970000000000006</v>
      </c>
      <c r="O36" s="23">
        <f>+'dati 2022'!J37+'dati 2022'!K37</f>
        <v>32.949999999999996</v>
      </c>
      <c r="P36" s="23">
        <f>+'dati 2022'!L37+'dati 2022'!BA37</f>
        <v>0.11</v>
      </c>
      <c r="Q36" s="23">
        <f>+'dati 2022'!M37+'dati 2022'!BC37</f>
        <v>1.58</v>
      </c>
      <c r="R36" s="23">
        <f>+'dati 2022'!O37</f>
        <v>0</v>
      </c>
      <c r="S36" s="23">
        <f>+'dati 2022'!P37+'dati 2022'!AK37</f>
        <v>46.62</v>
      </c>
      <c r="T36" s="23">
        <f>+'dati 2022'!AO37+'dati 2022'!AP37</f>
        <v>9.6000000000000014</v>
      </c>
      <c r="U36" s="23">
        <f>+'dati 2022'!BO37+'dati 2022'!AY37+'dati 2022'!AZ37+'dati 2022'!AQ37+'dati 2022'!AR37+'dati 2022'!V37</f>
        <v>5.0890000000000004</v>
      </c>
      <c r="V36" s="23">
        <f>+'dati 2022'!AG37</f>
        <v>0</v>
      </c>
      <c r="W36" s="23">
        <f>+'dati 2022'!BK37+'dati 2022'!BL37</f>
        <v>0</v>
      </c>
      <c r="X36" s="23">
        <f>+'dati 2022'!G37+'dati 2022'!Q37+'dati 2022'!T37+'dati 2022'!X37+'dati 2022'!AS37+'dati 2022'!AU37+'dati 2022'!AV37+'dati 2022'!AW37+'dati 2022'!AX37+'dati 2022'!AT37</f>
        <v>0.193</v>
      </c>
    </row>
    <row r="37" spans="2:24" x14ac:dyDescent="0.3">
      <c r="B37" s="19" t="s">
        <v>124</v>
      </c>
      <c r="C37" s="19">
        <v>272</v>
      </c>
      <c r="D37" s="19">
        <f t="shared" si="6"/>
        <v>128.739</v>
      </c>
      <c r="E37" s="19">
        <f>+'dati 2022'!BG38+'dati 2022'!BH38</f>
        <v>35.54</v>
      </c>
      <c r="F37" s="19">
        <f t="shared" si="7"/>
        <v>93.199000000000012</v>
      </c>
      <c r="G37" s="20">
        <f t="shared" si="8"/>
        <v>0.72393757913297452</v>
      </c>
      <c r="H37" s="21">
        <f t="shared" si="3"/>
        <v>1.2967264302981467</v>
      </c>
      <c r="I37" s="21">
        <f t="shared" si="4"/>
        <v>0.3579774375503626</v>
      </c>
      <c r="J37" s="21">
        <f t="shared" si="5"/>
        <v>0.93874899274778412</v>
      </c>
      <c r="K37" s="19">
        <v>0</v>
      </c>
      <c r="L37" s="19">
        <f>+'dati 2022'!AL38+'dati 2022'!AM38+'dati 2022'!AN38</f>
        <v>16.02</v>
      </c>
      <c r="M37" s="19">
        <f>+'dati 2022'!BD38</f>
        <v>35.690000000000005</v>
      </c>
      <c r="N37" s="19">
        <f>+'dati 2022'!I38+'dati 2022'!AJ38</f>
        <v>11.334999999999999</v>
      </c>
      <c r="O37" s="19">
        <f>+'dati 2022'!J38+'dati 2022'!K38</f>
        <v>7.08</v>
      </c>
      <c r="P37" s="19">
        <f>+'dati 2022'!L38+'dati 2022'!BA38</f>
        <v>1.22</v>
      </c>
      <c r="Q37" s="19">
        <f>+'dati 2022'!M38+'dati 2022'!BC38</f>
        <v>0.42000000000000004</v>
      </c>
      <c r="R37" s="19">
        <f>+'dati 2022'!O38</f>
        <v>0</v>
      </c>
      <c r="S37" s="19">
        <f>+'dati 2022'!P38+'dati 2022'!AK38</f>
        <v>13.190000000000001</v>
      </c>
      <c r="T37" s="19">
        <f>+'dati 2022'!AO38+'dati 2022'!AP38</f>
        <v>2.39</v>
      </c>
      <c r="U37" s="19">
        <f>+'dati 2022'!BO38+'dati 2022'!AY38+'dati 2022'!AZ38+'dati 2022'!AQ38+'dati 2022'!AR38+'dati 2022'!V38</f>
        <v>3.0049999999999999</v>
      </c>
      <c r="V37" s="19">
        <f>+'dati 2022'!AG38</f>
        <v>0.54</v>
      </c>
      <c r="W37" s="19">
        <f>+'dati 2022'!BK38+'dati 2022'!BL38</f>
        <v>2.16</v>
      </c>
      <c r="X37" s="19">
        <f>+'dati 2022'!G38+'dati 2022'!Q38+'dati 2022'!T38+'dati 2022'!X38+'dati 2022'!AS38+'dati 2022'!AU38+'dati 2022'!AV38+'dati 2022'!AW38+'dati 2022'!AX38+'dati 2022'!AT38</f>
        <v>0.14899999999999999</v>
      </c>
    </row>
    <row r="38" spans="2:24" x14ac:dyDescent="0.3">
      <c r="B38" s="23" t="s">
        <v>125</v>
      </c>
      <c r="C38" s="23">
        <v>1266</v>
      </c>
      <c r="D38" s="23">
        <f t="shared" si="6"/>
        <v>438.60400000000004</v>
      </c>
      <c r="E38" s="23">
        <f>+'dati 2022'!BG39+'dati 2022'!BH39</f>
        <v>151.64700000000002</v>
      </c>
      <c r="F38" s="23">
        <f t="shared" si="7"/>
        <v>286.95699999999999</v>
      </c>
      <c r="G38" s="24">
        <f t="shared" si="8"/>
        <v>0.65425075922700193</v>
      </c>
      <c r="H38" s="32">
        <f t="shared" si="3"/>
        <v>0.94917440325477731</v>
      </c>
      <c r="I38" s="32">
        <f t="shared" si="4"/>
        <v>0.3281763292865027</v>
      </c>
      <c r="J38" s="32">
        <f t="shared" si="5"/>
        <v>0.62099807396827456</v>
      </c>
      <c r="K38" s="23">
        <v>0</v>
      </c>
      <c r="L38" s="23">
        <f>+'dati 2022'!AL39+'dati 2022'!AM39+'dati 2022'!AN39</f>
        <v>58.28</v>
      </c>
      <c r="M38" s="23">
        <f>+'dati 2022'!BD39</f>
        <v>79.23</v>
      </c>
      <c r="N38" s="23">
        <f>+'dati 2022'!I39+'dati 2022'!AJ39</f>
        <v>40.319999999999993</v>
      </c>
      <c r="O38" s="23">
        <f>+'dati 2022'!J39+'dati 2022'!K39</f>
        <v>32.299999999999997</v>
      </c>
      <c r="P38" s="23">
        <f>+'dati 2022'!L39+'dati 2022'!BA39</f>
        <v>2.61</v>
      </c>
      <c r="Q38" s="23">
        <f>+'dati 2022'!M39+'dati 2022'!BC39</f>
        <v>1.51</v>
      </c>
      <c r="R38" s="23">
        <f>+'dati 2022'!O39</f>
        <v>0</v>
      </c>
      <c r="S38" s="23">
        <f>+'dati 2022'!P39+'dati 2022'!AK39</f>
        <v>50.25</v>
      </c>
      <c r="T38" s="23">
        <f>+'dati 2022'!AO39+'dati 2022'!AP39</f>
        <v>10.520000000000001</v>
      </c>
      <c r="U38" s="23">
        <f>+'dati 2022'!BO39+'dati 2022'!AY39+'dati 2022'!AZ39+'dati 2022'!AQ39+'dati 2022'!AR39+'dati 2022'!V39</f>
        <v>7.2969999999999997</v>
      </c>
      <c r="V38" s="23">
        <f>+'dati 2022'!AG39</f>
        <v>0.26</v>
      </c>
      <c r="W38" s="23">
        <f>+'dati 2022'!BK39+'dati 2022'!BL39</f>
        <v>4.37</v>
      </c>
      <c r="X38" s="23">
        <f>+'dati 2022'!G39+'dati 2022'!Q39+'dati 2022'!T39+'dati 2022'!X39+'dati 2022'!AS39+'dati 2022'!AU39+'dati 2022'!AV39+'dati 2022'!AW39+'dati 2022'!AX39+'dati 2022'!AT39</f>
        <v>0.01</v>
      </c>
    </row>
    <row r="39" spans="2:24" x14ac:dyDescent="0.3">
      <c r="B39" s="19" t="s">
        <v>126</v>
      </c>
      <c r="C39" s="19">
        <v>719</v>
      </c>
      <c r="D39" s="19">
        <f t="shared" si="6"/>
        <v>297.69</v>
      </c>
      <c r="E39" s="19">
        <f>+'dati 2022'!BG40+'dati 2022'!BH40</f>
        <v>126.53</v>
      </c>
      <c r="F39" s="19">
        <f t="shared" si="7"/>
        <v>171.16</v>
      </c>
      <c r="G39" s="20">
        <f t="shared" si="8"/>
        <v>0.5749605294097887</v>
      </c>
      <c r="H39" s="21">
        <f t="shared" si="3"/>
        <v>1.1343380265589573</v>
      </c>
      <c r="I39" s="21">
        <f t="shared" si="4"/>
        <v>0.4821384342789643</v>
      </c>
      <c r="J39" s="21">
        <f t="shared" si="5"/>
        <v>0.65219959227999313</v>
      </c>
      <c r="K39" s="19">
        <v>0</v>
      </c>
      <c r="L39" s="19">
        <f>+'dati 2022'!AL40+'dati 2022'!AM40+'dati 2022'!AN40</f>
        <v>36.35</v>
      </c>
      <c r="M39" s="19">
        <f>+'dati 2022'!BD40</f>
        <v>39.64</v>
      </c>
      <c r="N39" s="19">
        <f>+'dati 2022'!I40+'dati 2022'!AJ40</f>
        <v>28.299999999999997</v>
      </c>
      <c r="O39" s="19">
        <f>+'dati 2022'!J40+'dati 2022'!K40</f>
        <v>17.440000000000001</v>
      </c>
      <c r="P39" s="19">
        <f>+'dati 2022'!L40+'dati 2022'!BA40</f>
        <v>2.21</v>
      </c>
      <c r="Q39" s="19">
        <f>+'dati 2022'!M40+'dati 2022'!BC40</f>
        <v>0.84000000000000008</v>
      </c>
      <c r="R39" s="19">
        <f>+'dati 2022'!O40</f>
        <v>0</v>
      </c>
      <c r="S39" s="19">
        <f>+'dati 2022'!P40+'dati 2022'!AK40</f>
        <v>25.329999999999995</v>
      </c>
      <c r="T39" s="19">
        <f>+'dati 2022'!AO40+'dati 2022'!AP40</f>
        <v>6.23</v>
      </c>
      <c r="U39" s="19">
        <f>+'dati 2022'!BO40+'dati 2022'!AY40+'dati 2022'!AZ40+'dati 2022'!AQ40+'dati 2022'!AR40+'dati 2022'!V40</f>
        <v>12.024000000000001</v>
      </c>
      <c r="V39" s="19">
        <f>+'dati 2022'!AG40</f>
        <v>2.52</v>
      </c>
      <c r="W39" s="19">
        <f>+'dati 2022'!BK40+'dati 2022'!BL40</f>
        <v>0</v>
      </c>
      <c r="X39" s="19">
        <f>+'dati 2022'!G40+'dati 2022'!Q40+'dati 2022'!T40+'dati 2022'!X40+'dati 2022'!AS40+'dati 2022'!AU40+'dati 2022'!AV40+'dati 2022'!AW40+'dati 2022'!AX40+'dati 2022'!AT40</f>
        <v>0.27600000000000002</v>
      </c>
    </row>
    <row r="40" spans="2:24" x14ac:dyDescent="0.3">
      <c r="B40" s="23" t="s">
        <v>127</v>
      </c>
      <c r="C40" s="23">
        <v>3878</v>
      </c>
      <c r="D40" s="23">
        <f t="shared" si="6"/>
        <v>1678.5060000000003</v>
      </c>
      <c r="E40" s="23">
        <f>+'dati 2022'!BG41+'dati 2022'!BH41</f>
        <v>405.44500000000005</v>
      </c>
      <c r="F40" s="23">
        <f t="shared" si="7"/>
        <v>1273.0610000000004</v>
      </c>
      <c r="G40" s="24">
        <f t="shared" si="8"/>
        <v>0.75844888251814424</v>
      </c>
      <c r="H40" s="32">
        <f t="shared" si="3"/>
        <v>1.1858294418108475</v>
      </c>
      <c r="I40" s="32">
        <f t="shared" si="4"/>
        <v>0.28643842681229559</v>
      </c>
      <c r="J40" s="32">
        <f t="shared" si="5"/>
        <v>0.89939101499855201</v>
      </c>
      <c r="K40" s="23">
        <v>0</v>
      </c>
      <c r="L40" s="23">
        <f>+'dati 2022'!AL41+'dati 2022'!AM41+'dati 2022'!AN41</f>
        <v>221.76</v>
      </c>
      <c r="M40" s="23">
        <f>+'dati 2022'!BD41</f>
        <v>171.66500000000005</v>
      </c>
      <c r="N40" s="23">
        <f>+'dati 2022'!I41+'dati 2022'!AJ41</f>
        <v>247.07799999999997</v>
      </c>
      <c r="O40" s="23">
        <f>+'dati 2022'!J41+'dati 2022'!K41</f>
        <v>91.445999999999984</v>
      </c>
      <c r="P40" s="23">
        <f>+'dati 2022'!L41+'dati 2022'!BA41</f>
        <v>114.25899999999999</v>
      </c>
      <c r="Q40" s="23">
        <f>+'dati 2022'!M41+'dati 2022'!BC41</f>
        <v>24.654</v>
      </c>
      <c r="R40" s="23">
        <f>+'dati 2022'!O41</f>
        <v>0</v>
      </c>
      <c r="S40" s="23">
        <f>+'dati 2022'!P41+'dati 2022'!AK41</f>
        <v>178.73</v>
      </c>
      <c r="T40" s="23">
        <f>+'dati 2022'!AO41+'dati 2022'!AP41</f>
        <v>37.362000000000002</v>
      </c>
      <c r="U40" s="23">
        <f>+'dati 2022'!BO41+'dati 2022'!AY41+'dati 2022'!AZ41+'dati 2022'!AQ41+'dati 2022'!AR41+'dati 2022'!V41</f>
        <v>107.27900000000002</v>
      </c>
      <c r="V40" s="23">
        <f>+'dati 2022'!AG41</f>
        <v>68.50500000000001</v>
      </c>
      <c r="W40" s="23">
        <f>+'dati 2022'!BK41+'dati 2022'!BL41</f>
        <v>0</v>
      </c>
      <c r="X40" s="23">
        <f>+'dati 2022'!G41+'dati 2022'!Q41+'dati 2022'!T41+'dati 2022'!X41+'dati 2022'!AS41+'dati 2022'!AU41+'dati 2022'!AV41+'dati 2022'!AW41+'dati 2022'!AX41+'dati 2022'!AT41</f>
        <v>10.323</v>
      </c>
    </row>
    <row r="41" spans="2:24" x14ac:dyDescent="0.3">
      <c r="B41" s="19" t="s">
        <v>128</v>
      </c>
      <c r="C41" s="19">
        <v>395</v>
      </c>
      <c r="D41" s="19">
        <f t="shared" si="6"/>
        <v>145.42187999999996</v>
      </c>
      <c r="E41" s="19">
        <f>+'dati 2022'!BG42+'dati 2022'!BH42</f>
        <v>58.49687999999999</v>
      </c>
      <c r="F41" s="19">
        <f t="shared" si="7"/>
        <v>86.924999999999969</v>
      </c>
      <c r="G41" s="20">
        <f t="shared" si="8"/>
        <v>0.59774361327195047</v>
      </c>
      <c r="H41" s="21">
        <f t="shared" si="3"/>
        <v>1.0086483787064329</v>
      </c>
      <c r="I41" s="21">
        <f t="shared" si="4"/>
        <v>0.40573525229755503</v>
      </c>
      <c r="J41" s="21">
        <f t="shared" si="5"/>
        <v>0.60291312640887784</v>
      </c>
      <c r="K41" s="19">
        <v>0</v>
      </c>
      <c r="L41" s="19">
        <f>+'dati 2022'!AL42+'dati 2022'!AM42+'dati 2022'!AN42</f>
        <v>18.055999999999997</v>
      </c>
      <c r="M41" s="19">
        <f>+'dati 2022'!BD42</f>
        <v>20.029999999999998</v>
      </c>
      <c r="N41" s="19">
        <f>+'dati 2022'!I42+'dati 2022'!AJ42</f>
        <v>12.376999999999999</v>
      </c>
      <c r="O41" s="19">
        <f>+'dati 2022'!J42+'dati 2022'!K42</f>
        <v>8.2579999999999991</v>
      </c>
      <c r="P41" s="19">
        <f>+'dati 2022'!L42+'dati 2022'!BA42</f>
        <v>1.98</v>
      </c>
      <c r="Q41" s="19">
        <f>+'dati 2022'!M42+'dati 2022'!BC42</f>
        <v>0</v>
      </c>
      <c r="R41" s="19">
        <f>+'dati 2022'!O42</f>
        <v>0</v>
      </c>
      <c r="S41" s="19">
        <f>+'dati 2022'!P42+'dati 2022'!AK42</f>
        <v>16.991</v>
      </c>
      <c r="T41" s="19">
        <f>+'dati 2022'!AO42+'dati 2022'!AP42</f>
        <v>2.3960000000000004</v>
      </c>
      <c r="U41" s="19">
        <f>+'dati 2022'!BO42+'dati 2022'!AY42+'dati 2022'!AZ42+'dati 2022'!AQ42+'dati 2022'!AR42+'dati 2022'!V42</f>
        <v>5.448999999999999</v>
      </c>
      <c r="V41" s="19">
        <f>+'dati 2022'!AG42</f>
        <v>0.99</v>
      </c>
      <c r="W41" s="19">
        <f>+'dati 2022'!BK42+'dati 2022'!BL42</f>
        <v>0</v>
      </c>
      <c r="X41" s="19">
        <f>+'dati 2022'!G42+'dati 2022'!Q42+'dati 2022'!T42+'dati 2022'!X42+'dati 2022'!AS42+'dati 2022'!AU42+'dati 2022'!AV42+'dati 2022'!AW42+'dati 2022'!AX42+'dati 2022'!AT42</f>
        <v>0.39800000000000002</v>
      </c>
    </row>
    <row r="42" spans="2:24" x14ac:dyDescent="0.3">
      <c r="B42" s="23" t="s">
        <v>129</v>
      </c>
      <c r="C42" s="23">
        <v>426</v>
      </c>
      <c r="D42" s="23">
        <f t="shared" si="6"/>
        <v>177.49200000000002</v>
      </c>
      <c r="E42" s="23">
        <f>+'dati 2022'!BG43+'dati 2022'!BH43</f>
        <v>55.97</v>
      </c>
      <c r="F42" s="23">
        <f t="shared" si="7"/>
        <v>121.52200000000001</v>
      </c>
      <c r="G42" s="24">
        <f t="shared" si="8"/>
        <v>0.68466184391409191</v>
      </c>
      <c r="H42" s="32">
        <f t="shared" si="3"/>
        <v>1.1415010611614897</v>
      </c>
      <c r="I42" s="32">
        <f t="shared" si="4"/>
        <v>0.35995883979677151</v>
      </c>
      <c r="J42" s="32">
        <f t="shared" si="5"/>
        <v>0.78154222136471796</v>
      </c>
      <c r="K42" s="23">
        <v>0</v>
      </c>
      <c r="L42" s="23">
        <f>+'dati 2022'!AL43+'dati 2022'!AM43+'dati 2022'!AN43</f>
        <v>21.880000000000003</v>
      </c>
      <c r="M42" s="23">
        <f>+'dati 2022'!BD43</f>
        <v>41.31</v>
      </c>
      <c r="N42" s="23">
        <f>+'dati 2022'!I43+'dati 2022'!AJ43</f>
        <v>15.785</v>
      </c>
      <c r="O42" s="23">
        <f>+'dati 2022'!J43+'dati 2022'!K43</f>
        <v>10.029999999999999</v>
      </c>
      <c r="P42" s="23">
        <f>+'dati 2022'!L43+'dati 2022'!BA43</f>
        <v>3.68</v>
      </c>
      <c r="Q42" s="23">
        <f>+'dati 2022'!M43+'dati 2022'!BC43</f>
        <v>0.65999999999999992</v>
      </c>
      <c r="R42" s="23">
        <f>+'dati 2022'!O43</f>
        <v>0</v>
      </c>
      <c r="S42" s="23">
        <f>+'dati 2022'!P43+'dati 2022'!AK43</f>
        <v>18.21</v>
      </c>
      <c r="T42" s="23">
        <f>+'dati 2022'!AO43+'dati 2022'!AP43</f>
        <v>3.78</v>
      </c>
      <c r="U42" s="23">
        <f>+'dati 2022'!BO43+'dati 2022'!AY43+'dati 2022'!AZ43+'dati 2022'!AQ43+'dati 2022'!AR43+'dati 2022'!V43</f>
        <v>1.208</v>
      </c>
      <c r="V42" s="23">
        <f>+'dati 2022'!AG43</f>
        <v>0.91</v>
      </c>
      <c r="W42" s="23">
        <f>+'dati 2022'!BK43+'dati 2022'!BL43</f>
        <v>3.94</v>
      </c>
      <c r="X42" s="23">
        <f>+'dati 2022'!G43+'dati 2022'!Q43+'dati 2022'!T43+'dati 2022'!X43+'dati 2022'!AS43+'dati 2022'!AU43+'dati 2022'!AV43+'dati 2022'!AW43+'dati 2022'!AX43+'dati 2022'!AT43</f>
        <v>0.129</v>
      </c>
    </row>
    <row r="43" spans="2:24" x14ac:dyDescent="0.3">
      <c r="B43" s="19" t="s">
        <v>130</v>
      </c>
      <c r="C43" s="19">
        <v>2283</v>
      </c>
      <c r="D43" s="19">
        <f t="shared" si="6"/>
        <v>820.36799999999994</v>
      </c>
      <c r="E43" s="19">
        <f>+'dati 2022'!BG44+'dati 2022'!BH44</f>
        <v>327.61399999999998</v>
      </c>
      <c r="F43" s="19">
        <f t="shared" si="7"/>
        <v>492.75400000000002</v>
      </c>
      <c r="G43" s="20">
        <f t="shared" si="8"/>
        <v>0.60064995221656625</v>
      </c>
      <c r="H43" s="21">
        <f t="shared" si="3"/>
        <v>0.98448688639677417</v>
      </c>
      <c r="I43" s="21">
        <f t="shared" si="4"/>
        <v>0.39315488512471575</v>
      </c>
      <c r="J43" s="21">
        <f t="shared" si="5"/>
        <v>0.59133200127205854</v>
      </c>
      <c r="K43" s="19">
        <v>0</v>
      </c>
      <c r="L43" s="19">
        <f>+'dati 2022'!AL44+'dati 2022'!AM44+'dati 2022'!AN44</f>
        <v>129.29499999999999</v>
      </c>
      <c r="M43" s="19">
        <f>+'dati 2022'!BD44</f>
        <v>39.17</v>
      </c>
      <c r="N43" s="19">
        <f>+'dati 2022'!I44+'dati 2022'!AJ44</f>
        <v>103.931</v>
      </c>
      <c r="O43" s="19">
        <f>+'dati 2022'!J44+'dati 2022'!K44</f>
        <v>64.704000000000008</v>
      </c>
      <c r="P43" s="19">
        <f>+'dati 2022'!L44+'dati 2022'!BA44</f>
        <v>10.06</v>
      </c>
      <c r="Q43" s="19">
        <f>+'dati 2022'!M44+'dati 2022'!BC44</f>
        <v>1.0149999999999999</v>
      </c>
      <c r="R43" s="19">
        <f>+'dati 2022'!O44</f>
        <v>0</v>
      </c>
      <c r="S43" s="19">
        <f>+'dati 2022'!P44+'dati 2022'!AK44</f>
        <v>103.34600000000002</v>
      </c>
      <c r="T43" s="19">
        <f>+'dati 2022'!AO44+'dati 2022'!AP44</f>
        <v>17.41</v>
      </c>
      <c r="U43" s="19">
        <f>+'dati 2022'!BO44+'dati 2022'!AY44+'dati 2022'!AZ44+'dati 2022'!AQ44+'dati 2022'!AR44+'dati 2022'!V44</f>
        <v>21.271000000000001</v>
      </c>
      <c r="V43" s="19">
        <f>+'dati 2022'!AG44</f>
        <v>1.171</v>
      </c>
      <c r="W43" s="19">
        <f>+'dati 2022'!BK44+'dati 2022'!BL44</f>
        <v>0</v>
      </c>
      <c r="X43" s="19">
        <f>+'dati 2022'!G44+'dati 2022'!Q44+'dati 2022'!T44+'dati 2022'!X44+'dati 2022'!AS44+'dati 2022'!AU44+'dati 2022'!AV44+'dati 2022'!AW44+'dati 2022'!AX44+'dati 2022'!AT44</f>
        <v>1.3810000000000004</v>
      </c>
    </row>
    <row r="44" spans="2:24" x14ac:dyDescent="0.3">
      <c r="B44" s="23" t="s">
        <v>131</v>
      </c>
      <c r="C44" s="23">
        <v>544</v>
      </c>
      <c r="D44" s="23">
        <f t="shared" si="6"/>
        <v>343.524</v>
      </c>
      <c r="E44" s="23">
        <f>+'dati 2022'!BG45+'dati 2022'!BH45</f>
        <v>88.360000000000014</v>
      </c>
      <c r="F44" s="23">
        <f t="shared" si="7"/>
        <v>255.16399999999996</v>
      </c>
      <c r="G44" s="24">
        <f t="shared" si="8"/>
        <v>0.74278361919400093</v>
      </c>
      <c r="H44" s="32">
        <f t="shared" si="3"/>
        <v>1.7300765511684126</v>
      </c>
      <c r="I44" s="32">
        <f t="shared" si="4"/>
        <v>0.44500402900886393</v>
      </c>
      <c r="J44" s="32">
        <f t="shared" si="5"/>
        <v>1.2850725221595487</v>
      </c>
      <c r="K44" s="23">
        <v>0</v>
      </c>
      <c r="L44" s="23">
        <f>+'dati 2022'!AL45+'dati 2022'!AM45+'dati 2022'!AN45</f>
        <v>32.200000000000003</v>
      </c>
      <c r="M44" s="23">
        <f>+'dati 2022'!BD45</f>
        <v>79.219999999999985</v>
      </c>
      <c r="N44" s="23">
        <f>+'dati 2022'!I45+'dati 2022'!AJ45</f>
        <v>25.184000000000001</v>
      </c>
      <c r="O44" s="23">
        <f>+'dati 2022'!J45+'dati 2022'!K45</f>
        <v>14.7</v>
      </c>
      <c r="P44" s="23">
        <f>+'dati 2022'!L45+'dati 2022'!BA45</f>
        <v>33.31</v>
      </c>
      <c r="Q44" s="23">
        <f>+'dati 2022'!M45+'dati 2022'!BC45</f>
        <v>0.8</v>
      </c>
      <c r="R44" s="23">
        <f>+'dati 2022'!O45</f>
        <v>0</v>
      </c>
      <c r="S44" s="23">
        <f>+'dati 2022'!P45+'dati 2022'!AK45</f>
        <v>23.19</v>
      </c>
      <c r="T44" s="23">
        <f>+'dati 2022'!AO45+'dati 2022'!AP45</f>
        <v>5.2799999999999994</v>
      </c>
      <c r="U44" s="23">
        <f>+'dati 2022'!BO45+'dati 2022'!AY45+'dati 2022'!AZ45+'dati 2022'!AQ45+'dati 2022'!AR45+'dati 2022'!V45</f>
        <v>38.980000000000004</v>
      </c>
      <c r="V44" s="23">
        <f>+'dati 2022'!AG45</f>
        <v>1.98</v>
      </c>
      <c r="W44" s="23">
        <f>+'dati 2022'!BK45+'dati 2022'!BL45</f>
        <v>0</v>
      </c>
      <c r="X44" s="23">
        <f>+'dati 2022'!G45+'dati 2022'!Q45+'dati 2022'!T45+'dati 2022'!X45+'dati 2022'!AS45+'dati 2022'!AU45+'dati 2022'!AV45+'dati 2022'!AW45+'dati 2022'!AX45+'dati 2022'!AT45</f>
        <v>0.32000000000000006</v>
      </c>
    </row>
    <row r="45" spans="2:24" x14ac:dyDescent="0.3">
      <c r="B45" s="19" t="s">
        <v>132</v>
      </c>
      <c r="C45" s="19">
        <v>912</v>
      </c>
      <c r="D45" s="19">
        <f t="shared" si="6"/>
        <v>417.60739999999998</v>
      </c>
      <c r="E45" s="19">
        <f>+'dati 2022'!BG46+'dati 2022'!BH46</f>
        <v>152.81839999999997</v>
      </c>
      <c r="F45" s="19">
        <f t="shared" si="7"/>
        <v>264.78899999999999</v>
      </c>
      <c r="G45" s="20">
        <f t="shared" si="8"/>
        <v>0.63406204008837008</v>
      </c>
      <c r="H45" s="21">
        <f t="shared" si="3"/>
        <v>1.2545283585676519</v>
      </c>
      <c r="I45" s="21">
        <f t="shared" si="4"/>
        <v>0.4590795481855322</v>
      </c>
      <c r="J45" s="21">
        <f t="shared" si="5"/>
        <v>0.79544881038211968</v>
      </c>
      <c r="K45" s="19">
        <v>0</v>
      </c>
      <c r="L45" s="19">
        <f>+'dati 2022'!AL46+'dati 2022'!AM46+'dati 2022'!AN46</f>
        <v>41.57</v>
      </c>
      <c r="M45" s="19">
        <f>+'dati 2022'!BD46</f>
        <v>45.48</v>
      </c>
      <c r="N45" s="19">
        <f>+'dati 2022'!I46+'dati 2022'!AJ46</f>
        <v>47.916000000000004</v>
      </c>
      <c r="O45" s="19">
        <f>+'dati 2022'!J46+'dati 2022'!K46</f>
        <v>26.026</v>
      </c>
      <c r="P45" s="19">
        <f>+'dati 2022'!L46+'dati 2022'!BA46</f>
        <v>28.020000000000003</v>
      </c>
      <c r="Q45" s="19">
        <f>+'dati 2022'!M46+'dati 2022'!BC46</f>
        <v>0</v>
      </c>
      <c r="R45" s="19">
        <f>+'dati 2022'!O46</f>
        <v>0</v>
      </c>
      <c r="S45" s="19">
        <f>+'dati 2022'!P46+'dati 2022'!AK46</f>
        <v>44.771000000000001</v>
      </c>
      <c r="T45" s="19">
        <f>+'dati 2022'!AO46+'dati 2022'!AP46</f>
        <v>7.0640000000000001</v>
      </c>
      <c r="U45" s="19">
        <f>+'dati 2022'!BO46+'dati 2022'!AY46+'dati 2022'!AZ46+'dati 2022'!AQ46+'dati 2022'!AR46+'dati 2022'!V46</f>
        <v>23.595999999999997</v>
      </c>
      <c r="V45" s="19">
        <f>+'dati 2022'!AG46</f>
        <v>0</v>
      </c>
      <c r="W45" s="19">
        <f>+'dati 2022'!BK46+'dati 2022'!BL46</f>
        <v>0</v>
      </c>
      <c r="X45" s="19">
        <f>+'dati 2022'!G46+'dati 2022'!Q46+'dati 2022'!T46+'dati 2022'!X46+'dati 2022'!AS46+'dati 2022'!AU46+'dati 2022'!AV46+'dati 2022'!AW46+'dati 2022'!AX46+'dati 2022'!AT46</f>
        <v>0.34599999999999997</v>
      </c>
    </row>
    <row r="46" spans="2:24" x14ac:dyDescent="0.3">
      <c r="B46" s="23" t="s">
        <v>133</v>
      </c>
      <c r="C46" s="23">
        <v>201</v>
      </c>
      <c r="D46" s="23">
        <f t="shared" si="6"/>
        <v>63.976399999999991</v>
      </c>
      <c r="E46" s="23">
        <f>+'dati 2022'!BG47+'dati 2022'!BH47</f>
        <v>17.0304</v>
      </c>
      <c r="F46" s="23">
        <f t="shared" si="7"/>
        <v>46.945999999999991</v>
      </c>
      <c r="G46" s="24">
        <f t="shared" si="8"/>
        <v>0.73380183942828914</v>
      </c>
      <c r="H46" s="32">
        <f t="shared" si="3"/>
        <v>0.87202889661282623</v>
      </c>
      <c r="I46" s="32">
        <f t="shared" si="4"/>
        <v>0.23213248824371296</v>
      </c>
      <c r="J46" s="32">
        <f t="shared" si="5"/>
        <v>0.63989640836911321</v>
      </c>
      <c r="K46" s="23">
        <v>0</v>
      </c>
      <c r="L46" s="23">
        <f>+'dati 2022'!AL47+'dati 2022'!AM47+'dati 2022'!AN47</f>
        <v>11.332999999999998</v>
      </c>
      <c r="M46" s="23">
        <f>+'dati 2022'!BD47</f>
        <v>9.15</v>
      </c>
      <c r="N46" s="23">
        <f>+'dati 2022'!I47+'dati 2022'!AJ47</f>
        <v>5.8040000000000003</v>
      </c>
      <c r="O46" s="23">
        <f>+'dati 2022'!J47+'dati 2022'!K47</f>
        <v>5.4489999999999998</v>
      </c>
      <c r="P46" s="23">
        <f>+'dati 2022'!L47+'dati 2022'!BA47</f>
        <v>0.26</v>
      </c>
      <c r="Q46" s="23">
        <f>+'dati 2022'!M47+'dati 2022'!BC47</f>
        <v>0</v>
      </c>
      <c r="R46" s="23">
        <f>+'dati 2022'!O47</f>
        <v>0</v>
      </c>
      <c r="S46" s="23">
        <f>+'dati 2022'!P47+'dati 2022'!AK47</f>
        <v>8.5609999999999982</v>
      </c>
      <c r="T46" s="23">
        <f>+'dati 2022'!AO47+'dati 2022'!AP47</f>
        <v>1.6199999999999999</v>
      </c>
      <c r="U46" s="23">
        <f>+'dati 2022'!BO47+'dati 2022'!AY47+'dati 2022'!AZ47+'dati 2022'!AQ47+'dati 2022'!AR47+'dati 2022'!V47</f>
        <v>4.1749999999999998</v>
      </c>
      <c r="V46" s="23">
        <f>+'dati 2022'!AG47</f>
        <v>0.59</v>
      </c>
      <c r="W46" s="23">
        <f>+'dati 2022'!BK47+'dati 2022'!BL47</f>
        <v>0</v>
      </c>
      <c r="X46" s="23">
        <f>+'dati 2022'!G47+'dati 2022'!Q47+'dati 2022'!T47+'dati 2022'!X47+'dati 2022'!AS47+'dati 2022'!AU47+'dati 2022'!AV47+'dati 2022'!AW47+'dati 2022'!AX47+'dati 2022'!AT47</f>
        <v>4.0000000000000001E-3</v>
      </c>
    </row>
    <row r="47" spans="2:24" x14ac:dyDescent="0.3">
      <c r="B47" s="19" t="s">
        <v>134</v>
      </c>
      <c r="C47" s="19">
        <v>98</v>
      </c>
      <c r="D47" s="19">
        <f t="shared" si="6"/>
        <v>50.984999999999999</v>
      </c>
      <c r="E47" s="19">
        <f>+'dati 2022'!BG48+'dati 2022'!BH48</f>
        <v>16.45</v>
      </c>
      <c r="F47" s="19">
        <f t="shared" si="7"/>
        <v>34.534999999999997</v>
      </c>
      <c r="G47" s="20">
        <f t="shared" si="8"/>
        <v>0.67735608512307532</v>
      </c>
      <c r="H47" s="21">
        <f t="shared" si="3"/>
        <v>1.4253564439474422</v>
      </c>
      <c r="I47" s="21">
        <f t="shared" si="4"/>
        <v>0.45988258317025443</v>
      </c>
      <c r="J47" s="21">
        <f t="shared" si="5"/>
        <v>0.96547386077718766</v>
      </c>
      <c r="K47" s="19">
        <v>0</v>
      </c>
      <c r="L47" s="19">
        <f>+'dati 2022'!AL48+'dati 2022'!AM48+'dati 2022'!AN48</f>
        <v>6.12</v>
      </c>
      <c r="M47" s="19">
        <f>+'dati 2022'!BD48</f>
        <v>9.51</v>
      </c>
      <c r="N47" s="19">
        <f>+'dati 2022'!I48+'dati 2022'!AJ48</f>
        <v>5.5150000000000006</v>
      </c>
      <c r="O47" s="19">
        <f>+'dati 2022'!J48+'dati 2022'!K48</f>
        <v>2.4200000000000008</v>
      </c>
      <c r="P47" s="19">
        <f>+'dati 2022'!L48+'dati 2022'!BA48</f>
        <v>2.66</v>
      </c>
      <c r="Q47" s="19">
        <f>+'dati 2022'!M48+'dati 2022'!BC48</f>
        <v>0.18000000000000002</v>
      </c>
      <c r="R47" s="19">
        <f>+'dati 2022'!O48</f>
        <v>0</v>
      </c>
      <c r="S47" s="19">
        <f>+'dati 2022'!P48+'dati 2022'!AK48</f>
        <v>6.169999999999999</v>
      </c>
      <c r="T47" s="19">
        <f>+'dati 2022'!AO48+'dati 2022'!AP48</f>
        <v>1.0699999999999998</v>
      </c>
      <c r="U47" s="19">
        <f>+'dati 2022'!BO48+'dati 2022'!AY48+'dati 2022'!AZ48+'dati 2022'!AQ48+'dati 2022'!AR48+'dati 2022'!V48</f>
        <v>0.41</v>
      </c>
      <c r="V47" s="19">
        <f>+'dati 2022'!AG48</f>
        <v>0.48</v>
      </c>
      <c r="W47" s="19">
        <f>+'dati 2022'!BK48+'dati 2022'!BL48</f>
        <v>0</v>
      </c>
      <c r="X47" s="19">
        <f>+'dati 2022'!G48+'dati 2022'!Q48+'dati 2022'!T48+'dati 2022'!X48+'dati 2022'!AS48+'dati 2022'!AU48+'dati 2022'!AV48+'dati 2022'!AW48+'dati 2022'!AX48+'dati 2022'!AT48</f>
        <v>0</v>
      </c>
    </row>
    <row r="48" spans="2:24" x14ac:dyDescent="0.3">
      <c r="B48" s="23" t="s">
        <v>135</v>
      </c>
      <c r="C48" s="23">
        <v>3792</v>
      </c>
      <c r="D48" s="23">
        <f t="shared" si="6"/>
        <v>1526.4160000000002</v>
      </c>
      <c r="E48" s="23">
        <f>+'dati 2022'!BG49+'dati 2022'!BH49</f>
        <v>627.59699999999998</v>
      </c>
      <c r="F48" s="23">
        <f t="shared" si="7"/>
        <v>898.81900000000007</v>
      </c>
      <c r="G48" s="24">
        <f t="shared" si="8"/>
        <v>0.58884275322061608</v>
      </c>
      <c r="H48" s="32">
        <f t="shared" si="3"/>
        <v>1.10283798624357</v>
      </c>
      <c r="I48" s="32">
        <f t="shared" si="4"/>
        <v>0.45343983006762612</v>
      </c>
      <c r="J48" s="32">
        <f t="shared" si="5"/>
        <v>0.64939815617594365</v>
      </c>
      <c r="K48" s="23">
        <v>0</v>
      </c>
      <c r="L48" s="23">
        <f>+'dati 2022'!AL49+'dati 2022'!AM49+'dati 2022'!AN49</f>
        <v>213.78000000000003</v>
      </c>
      <c r="M48" s="23">
        <f>+'dati 2022'!BD49</f>
        <v>194.18</v>
      </c>
      <c r="N48" s="23">
        <f>+'dati 2022'!I49+'dati 2022'!AJ49</f>
        <v>143.07</v>
      </c>
      <c r="O48" s="23">
        <f>+'dati 2022'!J49+'dati 2022'!K49</f>
        <v>78.319999999999993</v>
      </c>
      <c r="P48" s="23">
        <f>+'dati 2022'!L49+'dati 2022'!BA49</f>
        <v>44.72</v>
      </c>
      <c r="Q48" s="23">
        <f>+'dati 2022'!M49+'dati 2022'!BC49</f>
        <v>9.7200000000000006</v>
      </c>
      <c r="R48" s="23">
        <f>+'dati 2022'!O49</f>
        <v>0</v>
      </c>
      <c r="S48" s="23">
        <f>+'dati 2022'!P49+'dati 2022'!AK49</f>
        <v>151.85000000000002</v>
      </c>
      <c r="T48" s="23">
        <f>+'dati 2022'!AO49+'dati 2022'!AP49</f>
        <v>33.308</v>
      </c>
      <c r="U48" s="23">
        <f>+'dati 2022'!BO49+'dati 2022'!AY49+'dati 2022'!AZ49+'dati 2022'!AQ49+'dati 2022'!AR49+'dati 2022'!V49</f>
        <v>28.863000000000003</v>
      </c>
      <c r="V48" s="23">
        <f>+'dati 2022'!AG49</f>
        <v>0</v>
      </c>
      <c r="W48" s="23">
        <f>+'dati 2022'!BK49+'dati 2022'!BL49</f>
        <v>0</v>
      </c>
      <c r="X48" s="23">
        <f>+'dati 2022'!G49+'dati 2022'!Q49+'dati 2022'!T49+'dati 2022'!X49+'dati 2022'!AS49+'dati 2022'!AU49+'dati 2022'!AV49+'dati 2022'!AW49+'dati 2022'!AX49+'dati 2022'!AT49</f>
        <v>1.008</v>
      </c>
    </row>
    <row r="49" spans="2:24" x14ac:dyDescent="0.3">
      <c r="B49" s="19" t="s">
        <v>136</v>
      </c>
      <c r="C49" s="19">
        <v>1474</v>
      </c>
      <c r="D49" s="19">
        <f t="shared" si="6"/>
        <v>566.93239999999992</v>
      </c>
      <c r="E49" s="19">
        <f>+'dati 2022'!BG50+'dati 2022'!BH50</f>
        <v>233.15640000000002</v>
      </c>
      <c r="F49" s="19">
        <f t="shared" si="7"/>
        <v>333.77599999999995</v>
      </c>
      <c r="G49" s="20">
        <f t="shared" si="8"/>
        <v>0.58874038597899858</v>
      </c>
      <c r="H49" s="21">
        <f t="shared" si="3"/>
        <v>1.053758108585342</v>
      </c>
      <c r="I49" s="21">
        <f t="shared" si="4"/>
        <v>0.43336815300830844</v>
      </c>
      <c r="J49" s="21">
        <f t="shared" si="5"/>
        <v>0.6203899555770338</v>
      </c>
      <c r="K49" s="19">
        <v>0</v>
      </c>
      <c r="L49" s="19">
        <f>+'dati 2022'!AL50+'dati 2022'!AM50+'dati 2022'!AN50</f>
        <v>67.503</v>
      </c>
      <c r="M49" s="19">
        <f>+'dati 2022'!BD50</f>
        <v>86.87</v>
      </c>
      <c r="N49" s="19">
        <f>+'dati 2022'!I50+'dati 2022'!AJ50</f>
        <v>57.365000000000002</v>
      </c>
      <c r="O49" s="19">
        <f>+'dati 2022'!J50+'dati 2022'!K50</f>
        <v>34.394999999999996</v>
      </c>
      <c r="P49" s="19">
        <f>+'dati 2022'!L50+'dati 2022'!BA50</f>
        <v>0</v>
      </c>
      <c r="Q49" s="19">
        <f>+'dati 2022'!M50+'dati 2022'!BC50</f>
        <v>0</v>
      </c>
      <c r="R49" s="19">
        <f>+'dati 2022'!O50</f>
        <v>0</v>
      </c>
      <c r="S49" s="19">
        <f>+'dati 2022'!P50+'dati 2022'!AK50</f>
        <v>71.131999999999991</v>
      </c>
      <c r="T49" s="19">
        <f>+'dati 2022'!AO50+'dati 2022'!AP50</f>
        <v>9.7909999999999986</v>
      </c>
      <c r="U49" s="19">
        <f>+'dati 2022'!BO50+'dati 2022'!AY50+'dati 2022'!AZ50+'dati 2022'!AQ50+'dati 2022'!AR50+'dati 2022'!V50</f>
        <v>6.633</v>
      </c>
      <c r="V49" s="19">
        <f>+'dati 2022'!AG50</f>
        <v>0</v>
      </c>
      <c r="W49" s="19">
        <f>+'dati 2022'!BK50+'dati 2022'!BL50</f>
        <v>0</v>
      </c>
      <c r="X49" s="19">
        <f>+'dati 2022'!G50+'dati 2022'!Q50+'dati 2022'!T50+'dati 2022'!X50+'dati 2022'!AS50+'dati 2022'!AU50+'dati 2022'!AV50+'dati 2022'!AW50+'dati 2022'!AX50+'dati 2022'!AT50</f>
        <v>8.7000000000000008E-2</v>
      </c>
    </row>
    <row r="50" spans="2:24" x14ac:dyDescent="0.3">
      <c r="B50" s="23" t="s">
        <v>137</v>
      </c>
      <c r="C50" s="23">
        <v>292</v>
      </c>
      <c r="D50" s="23">
        <f t="shared" si="6"/>
        <v>106.02470000000001</v>
      </c>
      <c r="E50" s="23">
        <f>+'dati 2022'!BG51+'dati 2022'!BH51</f>
        <v>46.062700000000007</v>
      </c>
      <c r="F50" s="23">
        <f t="shared" si="7"/>
        <v>59.962000000000003</v>
      </c>
      <c r="G50" s="24">
        <f t="shared" si="8"/>
        <v>0.56554746205365347</v>
      </c>
      <c r="H50" s="32">
        <f t="shared" si="3"/>
        <v>0.99478982923625459</v>
      </c>
      <c r="I50" s="32">
        <f t="shared" si="4"/>
        <v>0.43218896603490342</v>
      </c>
      <c r="J50" s="32">
        <f t="shared" si="5"/>
        <v>0.56260086320135116</v>
      </c>
      <c r="K50" s="23">
        <v>0</v>
      </c>
      <c r="L50" s="23">
        <f>+'dati 2022'!AL51+'dati 2022'!AM51+'dati 2022'!AN51</f>
        <v>16.065000000000001</v>
      </c>
      <c r="M50" s="23">
        <f>+'dati 2022'!BD51</f>
        <v>1.38</v>
      </c>
      <c r="N50" s="23">
        <f>+'dati 2022'!I51+'dati 2022'!AJ51</f>
        <v>14.197999999999999</v>
      </c>
      <c r="O50" s="23">
        <f>+'dati 2022'!J51+'dati 2022'!K51</f>
        <v>7.9630000000000001</v>
      </c>
      <c r="P50" s="23">
        <f>+'dati 2022'!L51+'dati 2022'!BA51</f>
        <v>0.98000000000000009</v>
      </c>
      <c r="Q50" s="23">
        <f>+'dati 2022'!M51+'dati 2022'!BC51</f>
        <v>0.03</v>
      </c>
      <c r="R50" s="23">
        <f>+'dati 2022'!O51</f>
        <v>0</v>
      </c>
      <c r="S50" s="23">
        <f>+'dati 2022'!P51+'dati 2022'!AK51</f>
        <v>13.975</v>
      </c>
      <c r="T50" s="23">
        <f>+'dati 2022'!AO51+'dati 2022'!AP51</f>
        <v>2.7410000000000001</v>
      </c>
      <c r="U50" s="23">
        <f>+'dati 2022'!BO51+'dati 2022'!AY51+'dati 2022'!AZ51+'dati 2022'!AQ51+'dati 2022'!AR51+'dati 2022'!V51</f>
        <v>2.6150000000000002</v>
      </c>
      <c r="V50" s="23">
        <f>+'dati 2022'!AG51</f>
        <v>0</v>
      </c>
      <c r="W50" s="23">
        <f>+'dati 2022'!BK51+'dati 2022'!BL51</f>
        <v>0</v>
      </c>
      <c r="X50" s="23">
        <f>+'dati 2022'!G51+'dati 2022'!Q51+'dati 2022'!T51+'dati 2022'!X51+'dati 2022'!AS51+'dati 2022'!AU51+'dati 2022'!AV51+'dati 2022'!AW51+'dati 2022'!AX51+'dati 2022'!AT51</f>
        <v>1.4999999999999999E-2</v>
      </c>
    </row>
    <row r="51" spans="2:24" x14ac:dyDescent="0.3">
      <c r="B51" s="19" t="s">
        <v>138</v>
      </c>
      <c r="C51" s="19">
        <v>8122</v>
      </c>
      <c r="D51" s="19">
        <f t="shared" si="6"/>
        <v>4003.7264199999995</v>
      </c>
      <c r="E51" s="19">
        <f>+'dati 2022'!BG52+'dati 2022'!BH52</f>
        <v>1213.23702</v>
      </c>
      <c r="F51" s="19">
        <f t="shared" si="7"/>
        <v>2790.4893999999995</v>
      </c>
      <c r="G51" s="20">
        <f t="shared" si="8"/>
        <v>0.69697304642508506</v>
      </c>
      <c r="H51" s="21">
        <f t="shared" si="3"/>
        <v>1.3505433981103243</v>
      </c>
      <c r="I51" s="21">
        <f t="shared" si="4"/>
        <v>0.40925105160008501</v>
      </c>
      <c r="J51" s="21">
        <f t="shared" si="5"/>
        <v>0.94129234651023919</v>
      </c>
      <c r="K51" s="19">
        <v>0</v>
      </c>
      <c r="L51" s="19">
        <f>+'dati 2022'!AL52+'dati 2022'!AM52+'dati 2022'!AN52</f>
        <v>566.36800000000005</v>
      </c>
      <c r="M51" s="19">
        <f>+'dati 2022'!BD52</f>
        <v>419.65</v>
      </c>
      <c r="N51" s="19">
        <f>+'dati 2022'!I52+'dati 2022'!AJ52</f>
        <v>404.23400000000004</v>
      </c>
      <c r="O51" s="19">
        <f>+'dati 2022'!J52+'dati 2022'!K52</f>
        <v>223.27300000000002</v>
      </c>
      <c r="P51" s="19">
        <f>+'dati 2022'!L52+'dati 2022'!BA52</f>
        <v>228.32</v>
      </c>
      <c r="Q51" s="19">
        <f>+'dati 2022'!M52+'dati 2022'!BC52</f>
        <v>7.3404000000000007</v>
      </c>
      <c r="R51" s="19">
        <f>+'dati 2022'!O52</f>
        <v>0</v>
      </c>
      <c r="S51" s="19">
        <f>+'dati 2022'!P52+'dati 2022'!AK52</f>
        <v>464.69</v>
      </c>
      <c r="T51" s="19">
        <f>+'dati 2022'!AO52+'dati 2022'!AP52</f>
        <v>91.682000000000002</v>
      </c>
      <c r="U51" s="19">
        <f>+'dati 2022'!BO52+'dati 2022'!AY52+'dati 2022'!AZ52+'dati 2022'!AQ52+'dati 2022'!AR52+'dati 2022'!V52</f>
        <v>242.41600000000003</v>
      </c>
      <c r="V51" s="19">
        <f>+'dati 2022'!AG52</f>
        <v>105.12</v>
      </c>
      <c r="W51" s="19">
        <f>+'dati 2022'!BK52+'dati 2022'!BL52</f>
        <v>22.08</v>
      </c>
      <c r="X51" s="19">
        <f>+'dati 2022'!G52+'dati 2022'!Q52+'dati 2022'!T52+'dati 2022'!X52+'dati 2022'!AS52+'dati 2022'!AU52+'dati 2022'!AV52+'dati 2022'!AW52+'dati 2022'!AX52+'dati 2022'!AT52</f>
        <v>15.316000000000003</v>
      </c>
    </row>
    <row r="52" spans="2:24" x14ac:dyDescent="0.3">
      <c r="B52" s="23" t="s">
        <v>139</v>
      </c>
      <c r="C52" s="23">
        <v>4717</v>
      </c>
      <c r="D52" s="23">
        <f t="shared" si="6"/>
        <v>2135.8620000000001</v>
      </c>
      <c r="E52" s="23">
        <f>+'dati 2022'!BG53+'dati 2022'!BH53</f>
        <v>667.1</v>
      </c>
      <c r="F52" s="23">
        <f t="shared" si="7"/>
        <v>1468.7620000000002</v>
      </c>
      <c r="G52" s="24">
        <f t="shared" si="8"/>
        <v>0.68766708710581492</v>
      </c>
      <c r="H52" s="32">
        <f t="shared" si="3"/>
        <v>1.2405505008116953</v>
      </c>
      <c r="I52" s="32">
        <f t="shared" si="4"/>
        <v>0.38746475151085696</v>
      </c>
      <c r="J52" s="32">
        <f t="shared" si="5"/>
        <v>0.85308574930083858</v>
      </c>
      <c r="K52" s="23">
        <v>0</v>
      </c>
      <c r="L52" s="23">
        <f>+'dati 2022'!AL53+'dati 2022'!AM53+'dati 2022'!AN53</f>
        <v>293.79500000000002</v>
      </c>
      <c r="M52" s="23">
        <f>+'dati 2022'!BD53</f>
        <v>110.55000000000003</v>
      </c>
      <c r="N52" s="23">
        <f>+'dati 2022'!I53+'dati 2022'!AJ53</f>
        <v>192.46</v>
      </c>
      <c r="O52" s="23">
        <f>+'dati 2022'!J53+'dati 2022'!K53</f>
        <v>81.790000000000006</v>
      </c>
      <c r="P52" s="23">
        <f>+'dati 2022'!L53+'dati 2022'!BA53</f>
        <v>170.98000000000002</v>
      </c>
      <c r="Q52" s="23">
        <f>+'dati 2022'!M53+'dati 2022'!BC53</f>
        <v>2.63</v>
      </c>
      <c r="R52" s="23">
        <f>+'dati 2022'!O53</f>
        <v>0</v>
      </c>
      <c r="S52" s="23">
        <f>+'dati 2022'!P53+'dati 2022'!AK53</f>
        <v>187.89700000000002</v>
      </c>
      <c r="T52" s="23">
        <f>+'dati 2022'!AO53+'dati 2022'!AP53</f>
        <v>49.652999999999999</v>
      </c>
      <c r="U52" s="23">
        <f>+'dati 2022'!BO53+'dati 2022'!AY53+'dati 2022'!AZ53+'dati 2022'!AQ53+'dati 2022'!AR53+'dati 2022'!V53</f>
        <v>211.01599999999999</v>
      </c>
      <c r="V52" s="23">
        <f>+'dati 2022'!AG53</f>
        <v>152.69999999999999</v>
      </c>
      <c r="W52" s="23">
        <f>+'dati 2022'!BK53+'dati 2022'!BL53</f>
        <v>10.219999999999999</v>
      </c>
      <c r="X52" s="23">
        <f>+'dati 2022'!G53+'dati 2022'!Q53+'dati 2022'!T53+'dati 2022'!X53+'dati 2022'!AS53+'dati 2022'!AU53+'dati 2022'!AV53+'dati 2022'!AW53+'dati 2022'!AX53+'dati 2022'!AT53</f>
        <v>5.0710000000000006</v>
      </c>
    </row>
    <row r="53" spans="2:24" x14ac:dyDescent="0.3">
      <c r="B53" s="19" t="s">
        <v>140</v>
      </c>
      <c r="C53" s="19">
        <v>1178</v>
      </c>
      <c r="D53" s="19">
        <f t="shared" si="6"/>
        <v>519.43499999999995</v>
      </c>
      <c r="E53" s="19">
        <f>+'dati 2022'!BG54+'dati 2022'!BH54</f>
        <v>154.26</v>
      </c>
      <c r="F53" s="19">
        <f t="shared" si="7"/>
        <v>365.17500000000001</v>
      </c>
      <c r="G53" s="20">
        <f t="shared" si="8"/>
        <v>0.70302347743221005</v>
      </c>
      <c r="H53" s="21">
        <f t="shared" si="3"/>
        <v>1.20807265623183</v>
      </c>
      <c r="I53" s="21">
        <f t="shared" si="4"/>
        <v>0.35876921645696208</v>
      </c>
      <c r="J53" s="21">
        <f t="shared" si="5"/>
        <v>0.849303439774868</v>
      </c>
      <c r="K53" s="19">
        <v>0</v>
      </c>
      <c r="L53" s="19">
        <f>+'dati 2022'!AL54+'dati 2022'!AM54+'dati 2022'!AN54</f>
        <v>64.89</v>
      </c>
      <c r="M53" s="19">
        <f>+'dati 2022'!BD54</f>
        <v>117.36</v>
      </c>
      <c r="N53" s="19">
        <f>+'dati 2022'!I54+'dati 2022'!AJ54</f>
        <v>41.61</v>
      </c>
      <c r="O53" s="19">
        <f>+'dati 2022'!J54+'dati 2022'!K54</f>
        <v>26.810000000000002</v>
      </c>
      <c r="P53" s="19">
        <f>+'dati 2022'!L54+'dati 2022'!BA54</f>
        <v>23.56</v>
      </c>
      <c r="Q53" s="19">
        <f>+'dati 2022'!M54+'dati 2022'!BC54</f>
        <v>1.4899999999999998</v>
      </c>
      <c r="R53" s="19">
        <f>+'dati 2022'!O54</f>
        <v>0</v>
      </c>
      <c r="S53" s="19">
        <f>+'dati 2022'!P54+'dati 2022'!AK54</f>
        <v>49.140000000000008</v>
      </c>
      <c r="T53" s="19">
        <f>+'dati 2022'!AO54+'dati 2022'!AP54</f>
        <v>11.48</v>
      </c>
      <c r="U53" s="19">
        <f>+'dati 2022'!BO54+'dati 2022'!AY54+'dati 2022'!AZ54+'dati 2022'!AQ54+'dati 2022'!AR54+'dati 2022'!V54</f>
        <v>22.061</v>
      </c>
      <c r="V53" s="19">
        <f>+'dati 2022'!AG54</f>
        <v>0.31</v>
      </c>
      <c r="W53" s="19">
        <f>+'dati 2022'!BK54+'dati 2022'!BL54</f>
        <v>4.88</v>
      </c>
      <c r="X53" s="19">
        <f>+'dati 2022'!G54+'dati 2022'!Q54+'dati 2022'!T54+'dati 2022'!X54+'dati 2022'!AS54+'dati 2022'!AU54+'dati 2022'!AV54+'dati 2022'!AW54+'dati 2022'!AX54+'dati 2022'!AT54</f>
        <v>1.5839999999999999</v>
      </c>
    </row>
    <row r="54" spans="2:24" x14ac:dyDescent="0.3">
      <c r="B54" s="23" t="s">
        <v>141</v>
      </c>
      <c r="C54" s="23">
        <v>672</v>
      </c>
      <c r="D54" s="23">
        <f t="shared" si="6"/>
        <v>257.89599999999996</v>
      </c>
      <c r="E54" s="23">
        <f>+'dati 2022'!BG55+'dati 2022'!BH55</f>
        <v>102.64999999999999</v>
      </c>
      <c r="F54" s="23">
        <f t="shared" si="7"/>
        <v>155.24599999999998</v>
      </c>
      <c r="G54" s="24">
        <f t="shared" si="8"/>
        <v>0.60197133728324603</v>
      </c>
      <c r="H54" s="32">
        <f t="shared" si="3"/>
        <v>1.0514350945857793</v>
      </c>
      <c r="I54" s="32">
        <f t="shared" si="4"/>
        <v>0.41850130463144158</v>
      </c>
      <c r="J54" s="32">
        <f t="shared" si="5"/>
        <v>0.6329337899543378</v>
      </c>
      <c r="K54" s="23">
        <v>0</v>
      </c>
      <c r="L54" s="23">
        <f>+'dati 2022'!AL55+'dati 2022'!AM55+'dati 2022'!AN55</f>
        <v>30.800000000000004</v>
      </c>
      <c r="M54" s="23">
        <f>+'dati 2022'!BD55</f>
        <v>31.939999999999994</v>
      </c>
      <c r="N54" s="23">
        <f>+'dati 2022'!I55+'dati 2022'!AJ55</f>
        <v>30.009999999999998</v>
      </c>
      <c r="O54" s="23">
        <f>+'dati 2022'!J55+'dati 2022'!K55</f>
        <v>19.270000000000003</v>
      </c>
      <c r="P54" s="23">
        <f>+'dati 2022'!L55+'dati 2022'!BA55</f>
        <v>8.57</v>
      </c>
      <c r="Q54" s="23">
        <f>+'dati 2022'!M55+'dati 2022'!BC55</f>
        <v>0.89000000000000012</v>
      </c>
      <c r="R54" s="23">
        <f>+'dati 2022'!O55</f>
        <v>0</v>
      </c>
      <c r="S54" s="23">
        <f>+'dati 2022'!P55+'dati 2022'!AK55</f>
        <v>24.11</v>
      </c>
      <c r="T54" s="23">
        <f>+'dati 2022'!AO55+'dati 2022'!AP55</f>
        <v>5.4</v>
      </c>
      <c r="U54" s="23">
        <f>+'dati 2022'!BO55+'dati 2022'!AY55+'dati 2022'!AZ55+'dati 2022'!AQ55+'dati 2022'!AR55+'dati 2022'!V55</f>
        <v>3.3779999999999997</v>
      </c>
      <c r="V54" s="23">
        <f>+'dati 2022'!AG55</f>
        <v>0.54</v>
      </c>
      <c r="W54" s="23">
        <f>+'dati 2022'!BK55+'dati 2022'!BL55</f>
        <v>0</v>
      </c>
      <c r="X54" s="23">
        <f>+'dati 2022'!G55+'dati 2022'!Q55+'dati 2022'!T55+'dati 2022'!X55+'dati 2022'!AS55+'dati 2022'!AU55+'dati 2022'!AV55+'dati 2022'!AW55+'dati 2022'!AX55+'dati 2022'!AT55</f>
        <v>0.33799999999999997</v>
      </c>
    </row>
    <row r="55" spans="2:24" x14ac:dyDescent="0.3">
      <c r="B55" s="19" t="s">
        <v>142</v>
      </c>
      <c r="C55" s="19">
        <v>6771</v>
      </c>
      <c r="D55" s="19">
        <f t="shared" si="6"/>
        <v>2820.761</v>
      </c>
      <c r="E55" s="19">
        <f>+'dati 2022'!BG56+'dati 2022'!BH56</f>
        <v>742.06299999999999</v>
      </c>
      <c r="F55" s="19">
        <f t="shared" si="7"/>
        <v>2078.6979999999999</v>
      </c>
      <c r="G55" s="20">
        <f t="shared" si="8"/>
        <v>0.73692808430065504</v>
      </c>
      <c r="H55" s="21">
        <f t="shared" si="3"/>
        <v>1.1413546490573214</v>
      </c>
      <c r="I55" s="21">
        <f t="shared" si="4"/>
        <v>0.30025835401986312</v>
      </c>
      <c r="J55" s="21">
        <f t="shared" si="5"/>
        <v>0.8410962950374582</v>
      </c>
      <c r="K55" s="19">
        <v>0</v>
      </c>
      <c r="L55" s="19">
        <f>+'dati 2022'!AL56+'dati 2022'!AM56+'dati 2022'!AN56</f>
        <v>474.23999999999995</v>
      </c>
      <c r="M55" s="19">
        <f>+'dati 2022'!BD56</f>
        <v>242.76999999999998</v>
      </c>
      <c r="N55" s="19">
        <f>+'dati 2022'!I56+'dati 2022'!AJ56</f>
        <v>367.53599999999994</v>
      </c>
      <c r="O55" s="19">
        <f>+'dati 2022'!J56+'dati 2022'!K56</f>
        <v>160.04000000000002</v>
      </c>
      <c r="P55" s="19">
        <f>+'dati 2022'!L56+'dati 2022'!BA56</f>
        <v>165</v>
      </c>
      <c r="Q55" s="19">
        <f>+'dati 2022'!M56+'dati 2022'!BC56</f>
        <v>7.15</v>
      </c>
      <c r="R55" s="19">
        <f>+'dati 2022'!O56</f>
        <v>0</v>
      </c>
      <c r="S55" s="19">
        <f>+'dati 2022'!P56+'dati 2022'!AK56</f>
        <v>295.49</v>
      </c>
      <c r="T55" s="19">
        <f>+'dati 2022'!AO56+'dati 2022'!AP56</f>
        <v>86.149999999999991</v>
      </c>
      <c r="U55" s="19">
        <f>+'dati 2022'!BO56+'dati 2022'!AY56+'dati 2022'!AZ56+'dati 2022'!AQ56+'dati 2022'!AR56+'dati 2022'!V56</f>
        <v>185.59899999999993</v>
      </c>
      <c r="V55" s="19">
        <f>+'dati 2022'!AG56</f>
        <v>42.1</v>
      </c>
      <c r="W55" s="19">
        <f>+'dati 2022'!BK56+'dati 2022'!BL56</f>
        <v>42.680000000000007</v>
      </c>
      <c r="X55" s="19">
        <f>+'dati 2022'!G56+'dati 2022'!Q56+'dati 2022'!T56+'dati 2022'!X56+'dati 2022'!AS56+'dati 2022'!AU56+'dati 2022'!AV56+'dati 2022'!AW56+'dati 2022'!AX56+'dati 2022'!AT56</f>
        <v>9.9429999999999978</v>
      </c>
    </row>
    <row r="56" spans="2:24" x14ac:dyDescent="0.3">
      <c r="B56" s="23" t="s">
        <v>143</v>
      </c>
      <c r="C56" s="23">
        <v>3383</v>
      </c>
      <c r="D56" s="23">
        <f t="shared" si="6"/>
        <v>1281.4780799999999</v>
      </c>
      <c r="E56" s="23">
        <f>+'dati 2022'!BG57+'dati 2022'!BH57</f>
        <v>421.27107999999998</v>
      </c>
      <c r="F56" s="23">
        <f t="shared" si="7"/>
        <v>860.20699999999988</v>
      </c>
      <c r="G56" s="24">
        <f t="shared" si="8"/>
        <v>0.67126157944114029</v>
      </c>
      <c r="H56" s="32">
        <f t="shared" si="3"/>
        <v>1.0378063403236972</v>
      </c>
      <c r="I56" s="32">
        <f t="shared" si="4"/>
        <v>0.34116681716398262</v>
      </c>
      <c r="J56" s="32">
        <f t="shared" si="5"/>
        <v>0.69663952315971467</v>
      </c>
      <c r="K56" s="23">
        <v>0</v>
      </c>
      <c r="L56" s="23">
        <f>+'dati 2022'!AL57+'dati 2022'!AM57+'dati 2022'!AN57</f>
        <v>167.86799999999999</v>
      </c>
      <c r="M56" s="23">
        <f>+'dati 2022'!BD57</f>
        <v>283.39</v>
      </c>
      <c r="N56" s="23">
        <f>+'dati 2022'!I57+'dati 2022'!AJ57</f>
        <v>120.73299999999999</v>
      </c>
      <c r="O56" s="23">
        <f>+'dati 2022'!J57+'dati 2022'!K57</f>
        <v>86.03</v>
      </c>
      <c r="P56" s="23">
        <f>+'dati 2022'!L57+'dati 2022'!BA57</f>
        <v>0</v>
      </c>
      <c r="Q56" s="23">
        <f>+'dati 2022'!M57+'dati 2022'!BC57</f>
        <v>0</v>
      </c>
      <c r="R56" s="23">
        <f>+'dati 2022'!O57</f>
        <v>0</v>
      </c>
      <c r="S56" s="23">
        <f>+'dati 2022'!P57+'dati 2022'!AK57</f>
        <v>151.19399999999999</v>
      </c>
      <c r="T56" s="23">
        <f>+'dati 2022'!AO57+'dati 2022'!AP57</f>
        <v>29.262999999999998</v>
      </c>
      <c r="U56" s="23">
        <f>+'dati 2022'!BO57+'dati 2022'!AY57+'dati 2022'!AZ57+'dati 2022'!AQ57+'dati 2022'!AR57+'dati 2022'!V57</f>
        <v>20.591999999999999</v>
      </c>
      <c r="V56" s="23">
        <f>+'dati 2022'!AG57</f>
        <v>0</v>
      </c>
      <c r="W56" s="23">
        <f>+'dati 2022'!BK57+'dati 2022'!BL57</f>
        <v>1.04</v>
      </c>
      <c r="X56" s="23">
        <f>+'dati 2022'!G57+'dati 2022'!Q57+'dati 2022'!T57+'dati 2022'!X57+'dati 2022'!AS57+'dati 2022'!AU57+'dati 2022'!AV57+'dati 2022'!AW57+'dati 2022'!AX57+'dati 2022'!AT57</f>
        <v>9.7000000000000003E-2</v>
      </c>
    </row>
    <row r="57" spans="2:24" x14ac:dyDescent="0.3">
      <c r="B57" s="19" t="s">
        <v>144</v>
      </c>
      <c r="C57" s="19">
        <v>6931</v>
      </c>
      <c r="D57" s="19">
        <f t="shared" si="6"/>
        <v>3723.4250000000002</v>
      </c>
      <c r="E57" s="19">
        <f>+'dati 2022'!BG58+'dati 2022'!BH58</f>
        <v>1173.4229999999998</v>
      </c>
      <c r="F57" s="19">
        <f t="shared" si="7"/>
        <v>2550.0020000000004</v>
      </c>
      <c r="G57" s="20">
        <f t="shared" si="8"/>
        <v>0.6848538643856128</v>
      </c>
      <c r="H57" s="21">
        <f t="shared" si="3"/>
        <v>1.4718171091562029</v>
      </c>
      <c r="I57" s="21">
        <f t="shared" si="4"/>
        <v>0.46383747428171618</v>
      </c>
      <c r="J57" s="21">
        <f t="shared" si="5"/>
        <v>1.0079796348744872</v>
      </c>
      <c r="K57" s="19">
        <v>0</v>
      </c>
      <c r="L57" s="19">
        <f>+'dati 2022'!AL58+'dati 2022'!AM58+'dati 2022'!AN58</f>
        <v>394.03999999999991</v>
      </c>
      <c r="M57" s="19">
        <f>+'dati 2022'!BD58</f>
        <v>327.08999999999992</v>
      </c>
      <c r="N57" s="19">
        <f>+'dati 2022'!I58+'dati 2022'!AJ58</f>
        <v>428.37</v>
      </c>
      <c r="O57" s="19">
        <f>+'dati 2022'!J58+'dati 2022'!K58</f>
        <v>150.63899999999998</v>
      </c>
      <c r="P57" s="19">
        <f>+'dati 2022'!L58+'dati 2022'!BA58</f>
        <v>283.57</v>
      </c>
      <c r="Q57" s="19">
        <f>+'dati 2022'!M58+'dati 2022'!BC58</f>
        <v>44.900999999999996</v>
      </c>
      <c r="R57" s="19">
        <f>+'dati 2022'!O58</f>
        <v>0</v>
      </c>
      <c r="S57" s="19">
        <f>+'dati 2022'!P58+'dati 2022'!AK58</f>
        <v>338.59299999999996</v>
      </c>
      <c r="T57" s="19">
        <f>+'dati 2022'!AO58+'dati 2022'!AP58</f>
        <v>128.84</v>
      </c>
      <c r="U57" s="19">
        <f>+'dati 2022'!BO58+'dati 2022'!AY58+'dati 2022'!AZ58+'dati 2022'!AQ58+'dati 2022'!AR58+'dati 2022'!V58</f>
        <v>239.36399999999998</v>
      </c>
      <c r="V57" s="19">
        <f>+'dati 2022'!AG58</f>
        <v>120.342</v>
      </c>
      <c r="W57" s="19">
        <f>+'dati 2022'!BK58+'dati 2022'!BL58</f>
        <v>65.53</v>
      </c>
      <c r="X57" s="19">
        <f>+'dati 2022'!G58+'dati 2022'!Q58+'dati 2022'!T58+'dati 2022'!X58+'dati 2022'!AS58+'dati 2022'!AU58+'dati 2022'!AV58+'dati 2022'!AW58+'dati 2022'!AX58+'dati 2022'!AT58</f>
        <v>28.723000000000003</v>
      </c>
    </row>
    <row r="58" spans="2:24" x14ac:dyDescent="0.3">
      <c r="B58" s="23" t="s">
        <v>145</v>
      </c>
      <c r="C58" s="23"/>
      <c r="D58" s="23"/>
      <c r="E58" s="23"/>
      <c r="F58" s="23"/>
      <c r="G58" s="24"/>
      <c r="H58" s="32"/>
      <c r="I58" s="32"/>
      <c r="J58" s="32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</row>
    <row r="59" spans="2:24" x14ac:dyDescent="0.3">
      <c r="B59" s="19" t="s">
        <v>146</v>
      </c>
      <c r="C59" s="19">
        <v>398</v>
      </c>
      <c r="D59" s="19">
        <f t="shared" si="6"/>
        <v>152.95280000000002</v>
      </c>
      <c r="E59" s="19">
        <f>+'dati 2022'!BG60+'dati 2022'!BH60</f>
        <v>76.912800000000004</v>
      </c>
      <c r="F59" s="19">
        <f t="shared" si="7"/>
        <v>76.040000000000006</v>
      </c>
      <c r="G59" s="20">
        <f t="shared" si="8"/>
        <v>0.49714683222536621</v>
      </c>
      <c r="H59" s="21">
        <f t="shared" si="3"/>
        <v>1.0528863495559992</v>
      </c>
      <c r="I59" s="21">
        <f t="shared" si="4"/>
        <v>0.5294472361809045</v>
      </c>
      <c r="J59" s="21">
        <f t="shared" si="5"/>
        <v>0.52343911337509463</v>
      </c>
      <c r="K59" s="19">
        <v>0</v>
      </c>
      <c r="L59" s="19">
        <f>+'dati 2022'!AL60+'dati 2022'!AM60+'dati 2022'!AN60</f>
        <v>19.754999999999999</v>
      </c>
      <c r="M59" s="19">
        <f>+'dati 2022'!BD60</f>
        <v>0</v>
      </c>
      <c r="N59" s="19">
        <f>+'dati 2022'!I60+'dati 2022'!AJ60</f>
        <v>18.685000000000002</v>
      </c>
      <c r="O59" s="19">
        <f>+'dati 2022'!J60+'dati 2022'!K60</f>
        <v>12.789</v>
      </c>
      <c r="P59" s="19">
        <f>+'dati 2022'!L60+'dati 2022'!BA60</f>
        <v>0.27</v>
      </c>
      <c r="Q59" s="19">
        <f>+'dati 2022'!M60+'dati 2022'!BC60</f>
        <v>6.0000000000000005E-2</v>
      </c>
      <c r="R59" s="19">
        <f>+'dati 2022'!O60</f>
        <v>0</v>
      </c>
      <c r="S59" s="19">
        <f>+'dati 2022'!P60+'dati 2022'!AK60</f>
        <v>17.420999999999999</v>
      </c>
      <c r="T59" s="19">
        <f>+'dati 2022'!AO60+'dati 2022'!AP60</f>
        <v>3.5750000000000002</v>
      </c>
      <c r="U59" s="19">
        <f>+'dati 2022'!BO60+'dati 2022'!AY60+'dati 2022'!AZ60+'dati 2022'!AQ60+'dati 2022'!AR60+'dati 2022'!V60</f>
        <v>3.2899999999999996</v>
      </c>
      <c r="V59" s="19">
        <f>+'dati 2022'!AG60</f>
        <v>0</v>
      </c>
      <c r="W59" s="19">
        <f>+'dati 2022'!BK60+'dati 2022'!BL60</f>
        <v>0</v>
      </c>
      <c r="X59" s="19">
        <f>+'dati 2022'!G60+'dati 2022'!Q60+'dati 2022'!T60+'dati 2022'!X60+'dati 2022'!AS60+'dati 2022'!AU60+'dati 2022'!AV60+'dati 2022'!AW60+'dati 2022'!AX60+'dati 2022'!AT60</f>
        <v>0.19500000000000001</v>
      </c>
    </row>
    <row r="60" spans="2:24" x14ac:dyDescent="0.3">
      <c r="B60" s="23" t="s">
        <v>147</v>
      </c>
      <c r="C60" s="23">
        <v>725</v>
      </c>
      <c r="D60" s="23">
        <f t="shared" si="6"/>
        <v>738.99700000000007</v>
      </c>
      <c r="E60" s="23">
        <f>+'dati 2022'!BG61+'dati 2022'!BH61</f>
        <v>310.61</v>
      </c>
      <c r="F60" s="23">
        <f t="shared" si="7"/>
        <v>428.387</v>
      </c>
      <c r="G60" s="24">
        <f t="shared" si="8"/>
        <v>0.57968706232907574</v>
      </c>
      <c r="H60" s="32">
        <f t="shared" si="3"/>
        <v>2.7926197449220598</v>
      </c>
      <c r="I60" s="32">
        <f t="shared" si="4"/>
        <v>1.1737742087860179</v>
      </c>
      <c r="J60" s="32">
        <f t="shared" si="5"/>
        <v>1.6188455361360414</v>
      </c>
      <c r="K60" s="23">
        <v>0</v>
      </c>
      <c r="L60" s="23">
        <f>+'dati 2022'!AL61+'dati 2022'!AM61+'dati 2022'!AN61</f>
        <v>45.820000000000007</v>
      </c>
      <c r="M60" s="23">
        <f>+'dati 2022'!BD61</f>
        <v>2.4550000000000001</v>
      </c>
      <c r="N60" s="23">
        <f>+'dati 2022'!I61+'dati 2022'!AJ61</f>
        <v>94.259999999999991</v>
      </c>
      <c r="O60" s="23">
        <f>+'dati 2022'!J61+'dati 2022'!K61</f>
        <v>28.91</v>
      </c>
      <c r="P60" s="23">
        <f>+'dati 2022'!L61+'dati 2022'!BA61</f>
        <v>21.209999999999997</v>
      </c>
      <c r="Q60" s="23">
        <f>+'dati 2022'!M61+'dati 2022'!BC61</f>
        <v>6.9449999999999994</v>
      </c>
      <c r="R60" s="23">
        <f>+'dati 2022'!O61</f>
        <v>0</v>
      </c>
      <c r="S60" s="23">
        <f>+'dati 2022'!P61+'dati 2022'!AK61</f>
        <v>183.91999999999996</v>
      </c>
      <c r="T60" s="23">
        <f>+'dati 2022'!AO61+'dati 2022'!AP61</f>
        <v>7.41</v>
      </c>
      <c r="U60" s="23">
        <f>+'dati 2022'!BO61+'dati 2022'!AY61+'dati 2022'!AZ61+'dati 2022'!AQ61+'dati 2022'!AR61+'dati 2022'!V61</f>
        <v>35.11</v>
      </c>
      <c r="V60" s="23">
        <f>+'dati 2022'!AG61</f>
        <v>1.45</v>
      </c>
      <c r="W60" s="23">
        <f>+'dati 2022'!BK61+'dati 2022'!BL61</f>
        <v>0</v>
      </c>
      <c r="X60" s="23">
        <f>+'dati 2022'!G61+'dati 2022'!Q61+'dati 2022'!T61+'dati 2022'!X61+'dati 2022'!AS61+'dati 2022'!AU61+'dati 2022'!AV61+'dati 2022'!AW61+'dati 2022'!AX61+'dati 2022'!AT61</f>
        <v>0.89700000000000002</v>
      </c>
    </row>
    <row r="61" spans="2:24" x14ac:dyDescent="0.3">
      <c r="B61" s="19" t="s">
        <v>149</v>
      </c>
      <c r="C61" s="19">
        <v>149</v>
      </c>
      <c r="D61" s="19">
        <f t="shared" si="6"/>
        <v>123.197</v>
      </c>
      <c r="E61" s="19">
        <f>+'dati 2022'!BG62+'dati 2022'!BH62</f>
        <v>65.775999999999996</v>
      </c>
      <c r="F61" s="19">
        <f t="shared" si="7"/>
        <v>57.421000000000006</v>
      </c>
      <c r="G61" s="20">
        <f t="shared" si="8"/>
        <v>0.46609089507049689</v>
      </c>
      <c r="H61" s="21">
        <f t="shared" si="3"/>
        <v>2.2652753516594646</v>
      </c>
      <c r="I61" s="21">
        <f t="shared" si="4"/>
        <v>1.2094511354233703</v>
      </c>
      <c r="J61" s="21">
        <f t="shared" si="5"/>
        <v>1.0558242162360947</v>
      </c>
      <c r="K61" s="19">
        <v>0</v>
      </c>
      <c r="L61" s="19">
        <f>+'dati 2022'!AL62+'dati 2022'!AM62+'dati 2022'!AN62</f>
        <v>0.54</v>
      </c>
      <c r="M61" s="19">
        <f>+'dati 2022'!BD62</f>
        <v>1.46</v>
      </c>
      <c r="N61" s="19">
        <f>+'dati 2022'!I62+'dati 2022'!AJ62</f>
        <v>12.195</v>
      </c>
      <c r="O61" s="19">
        <f>+'dati 2022'!J62+'dati 2022'!K62</f>
        <v>7.4599999999999991</v>
      </c>
      <c r="P61" s="19">
        <f>+'dati 2022'!L62+'dati 2022'!BA62</f>
        <v>2.41</v>
      </c>
      <c r="Q61" s="19">
        <f>+'dati 2022'!M62+'dati 2022'!BC62</f>
        <v>2.165</v>
      </c>
      <c r="R61" s="19">
        <f>+'dati 2022'!O62</f>
        <v>0</v>
      </c>
      <c r="S61" s="19">
        <f>+'dati 2022'!P62+'dati 2022'!AK62</f>
        <v>21.330000000000002</v>
      </c>
      <c r="T61" s="19">
        <f>+'dati 2022'!AO62+'dati 2022'!AP62</f>
        <v>0</v>
      </c>
      <c r="U61" s="19">
        <f>+'dati 2022'!BO62+'dati 2022'!AY62+'dati 2022'!AZ62+'dati 2022'!AQ62+'dati 2022'!AR62+'dati 2022'!V62</f>
        <v>7.32</v>
      </c>
      <c r="V61" s="19">
        <f>+'dati 2022'!AG62</f>
        <v>1.5089999999999999</v>
      </c>
      <c r="W61" s="19">
        <f>+'dati 2022'!BK62+'dati 2022'!BL62</f>
        <v>0</v>
      </c>
      <c r="X61" s="19">
        <f>+'dati 2022'!G62+'dati 2022'!Q62+'dati 2022'!T62+'dati 2022'!X62+'dati 2022'!AS62+'dati 2022'!AU62+'dati 2022'!AV62+'dati 2022'!AW62+'dati 2022'!AX62+'dati 2022'!AT62</f>
        <v>1.032</v>
      </c>
    </row>
    <row r="62" spans="2:24" x14ac:dyDescent="0.3">
      <c r="B62" s="23" t="s">
        <v>150</v>
      </c>
      <c r="C62" s="23">
        <v>117</v>
      </c>
      <c r="D62" s="23">
        <f t="shared" si="6"/>
        <v>43.344000000000008</v>
      </c>
      <c r="E62" s="23">
        <f>+'dati 2022'!BG63+'dati 2022'!BH63</f>
        <v>9.59</v>
      </c>
      <c r="F62" s="23">
        <f t="shared" si="7"/>
        <v>33.754000000000005</v>
      </c>
      <c r="G62" s="24">
        <f t="shared" si="8"/>
        <v>0.77874677002583981</v>
      </c>
      <c r="H62" s="32">
        <f t="shared" si="3"/>
        <v>1.0149631190727082</v>
      </c>
      <c r="I62" s="32">
        <f t="shared" si="4"/>
        <v>0.22456386839948483</v>
      </c>
      <c r="J62" s="32">
        <f t="shared" si="5"/>
        <v>0.79039925067322347</v>
      </c>
      <c r="K62" s="23">
        <v>0</v>
      </c>
      <c r="L62" s="23">
        <f>+'dati 2022'!AL63+'dati 2022'!AM63+'dati 2022'!AN63</f>
        <v>2.93</v>
      </c>
      <c r="M62" s="23">
        <f>+'dati 2022'!BD63</f>
        <v>0.83000000000000007</v>
      </c>
      <c r="N62" s="23">
        <f>+'dati 2022'!I63+'dati 2022'!AJ63</f>
        <v>6.1929999999999996</v>
      </c>
      <c r="O62" s="23">
        <f>+'dati 2022'!J63+'dati 2022'!K63</f>
        <v>3.0720000000000001</v>
      </c>
      <c r="P62" s="23">
        <f>+'dati 2022'!L63+'dati 2022'!BA63</f>
        <v>4.21</v>
      </c>
      <c r="Q62" s="23">
        <f>+'dati 2022'!M63+'dati 2022'!BC63</f>
        <v>1.18</v>
      </c>
      <c r="R62" s="23">
        <f>+'dati 2022'!O63</f>
        <v>0</v>
      </c>
      <c r="S62" s="23">
        <f>+'dati 2022'!P63+'dati 2022'!AK63</f>
        <v>9.1150000000000002</v>
      </c>
      <c r="T62" s="23">
        <f>+'dati 2022'!AO63+'dati 2022'!AP63</f>
        <v>0.3</v>
      </c>
      <c r="U62" s="23">
        <f>+'dati 2022'!BO63+'dati 2022'!AY63+'dati 2022'!AZ63+'dati 2022'!AQ63+'dati 2022'!AR63+'dati 2022'!V63</f>
        <v>5.0249999999999995</v>
      </c>
      <c r="V62" s="23">
        <f>+'dati 2022'!AG63</f>
        <v>0.70499999999999996</v>
      </c>
      <c r="W62" s="23">
        <f>+'dati 2022'!BK63+'dati 2022'!BL63</f>
        <v>0</v>
      </c>
      <c r="X62" s="23">
        <f>+'dati 2022'!G63+'dati 2022'!Q63+'dati 2022'!T63+'dati 2022'!X63+'dati 2022'!AS63+'dati 2022'!AU63+'dati 2022'!AV63+'dati 2022'!AW63+'dati 2022'!AX63+'dati 2022'!AT63</f>
        <v>0.19400000000000001</v>
      </c>
    </row>
    <row r="63" spans="2:24" x14ac:dyDescent="0.3">
      <c r="B63" s="19" t="s">
        <v>151</v>
      </c>
      <c r="C63" s="19">
        <v>160</v>
      </c>
      <c r="D63" s="19">
        <f t="shared" si="6"/>
        <v>99.302000000000007</v>
      </c>
      <c r="E63" s="19">
        <f>+'dati 2022'!BG64+'dati 2022'!BH64</f>
        <v>53.72</v>
      </c>
      <c r="F63" s="19">
        <f t="shared" si="7"/>
        <v>45.582000000000008</v>
      </c>
      <c r="G63" s="20">
        <f t="shared" si="8"/>
        <v>0.45902398743227735</v>
      </c>
      <c r="H63" s="21">
        <f t="shared" si="3"/>
        <v>1.7003767123287672</v>
      </c>
      <c r="I63" s="21">
        <f t="shared" si="4"/>
        <v>0.91986301369863011</v>
      </c>
      <c r="J63" s="21">
        <f t="shared" si="5"/>
        <v>0.78051369863013709</v>
      </c>
      <c r="K63" s="19">
        <v>0</v>
      </c>
      <c r="L63" s="19">
        <f>+'dati 2022'!AL64+'dati 2022'!AM64+'dati 2022'!AN64</f>
        <v>0</v>
      </c>
      <c r="M63" s="19">
        <f>+'dati 2022'!BD64</f>
        <v>1.4</v>
      </c>
      <c r="N63" s="19">
        <f>+'dati 2022'!I64+'dati 2022'!AJ64</f>
        <v>8.7800000000000011</v>
      </c>
      <c r="O63" s="19">
        <f>+'dati 2022'!J64+'dati 2022'!K64</f>
        <v>6.38</v>
      </c>
      <c r="P63" s="19">
        <f>+'dati 2022'!L64+'dati 2022'!BA64</f>
        <v>7.1749999999999989</v>
      </c>
      <c r="Q63" s="19">
        <f>+'dati 2022'!M64+'dati 2022'!BC64</f>
        <v>0.435</v>
      </c>
      <c r="R63" s="19">
        <f>+'dati 2022'!O64</f>
        <v>0</v>
      </c>
      <c r="S63" s="19">
        <f>+'dati 2022'!P64+'dati 2022'!AK64</f>
        <v>11.360000000000001</v>
      </c>
      <c r="T63" s="19">
        <f>+'dati 2022'!AO64+'dati 2022'!AP64</f>
        <v>0</v>
      </c>
      <c r="U63" s="19">
        <f>+'dati 2022'!BO64+'dati 2022'!AY64+'dati 2022'!AZ64+'dati 2022'!AQ64+'dati 2022'!AR64+'dati 2022'!V64</f>
        <v>9.0599999999999987</v>
      </c>
      <c r="V63" s="19">
        <f>+'dati 2022'!AG64</f>
        <v>0.44999999999999996</v>
      </c>
      <c r="W63" s="19">
        <f>+'dati 2022'!BK64+'dati 2022'!BL64</f>
        <v>0</v>
      </c>
      <c r="X63" s="19">
        <f>+'dati 2022'!G64+'dati 2022'!Q64+'dati 2022'!T64+'dati 2022'!X64+'dati 2022'!AS64+'dati 2022'!AU64+'dati 2022'!AV64+'dati 2022'!AW64+'dati 2022'!AX64+'dati 2022'!AT64</f>
        <v>0.54200000000000015</v>
      </c>
    </row>
    <row r="64" spans="2:24" x14ac:dyDescent="0.3">
      <c r="B64" s="23" t="s">
        <v>152</v>
      </c>
      <c r="C64" s="23">
        <v>214</v>
      </c>
      <c r="D64" s="23">
        <f t="shared" si="6"/>
        <v>186.011</v>
      </c>
      <c r="E64" s="23">
        <f>+'dati 2022'!BG65+'dati 2022'!BH65</f>
        <v>100.50999999999999</v>
      </c>
      <c r="F64" s="23">
        <f t="shared" si="7"/>
        <v>85.501000000000005</v>
      </c>
      <c r="G64" s="24">
        <f t="shared" si="8"/>
        <v>0.45965561176489567</v>
      </c>
      <c r="H64" s="32">
        <f t="shared" si="3"/>
        <v>2.3813980284214571</v>
      </c>
      <c r="I64" s="32">
        <f t="shared" si="4"/>
        <v>1.2867750608116757</v>
      </c>
      <c r="J64" s="32">
        <f t="shared" si="5"/>
        <v>1.0946229676097812</v>
      </c>
      <c r="K64" s="23">
        <v>0</v>
      </c>
      <c r="L64" s="23">
        <f>+'dati 2022'!AL65+'dati 2022'!AM65+'dati 2022'!AN65</f>
        <v>17.650000000000002</v>
      </c>
      <c r="M64" s="23">
        <f>+'dati 2022'!BD65</f>
        <v>0.97</v>
      </c>
      <c r="N64" s="23">
        <f>+'dati 2022'!I65+'dati 2022'!AJ65</f>
        <v>13.635</v>
      </c>
      <c r="O64" s="23">
        <f>+'dati 2022'!J65+'dati 2022'!K65</f>
        <v>7.06</v>
      </c>
      <c r="P64" s="23">
        <f>+'dati 2022'!L65+'dati 2022'!BA65</f>
        <v>5.4450000000000003</v>
      </c>
      <c r="Q64" s="23">
        <f>+'dati 2022'!M65+'dati 2022'!BC65</f>
        <v>2.8249999999999993</v>
      </c>
      <c r="R64" s="23">
        <f>+'dati 2022'!O65</f>
        <v>0</v>
      </c>
      <c r="S64" s="23">
        <f>+'dati 2022'!P65+'dati 2022'!AK65</f>
        <v>22.6</v>
      </c>
      <c r="T64" s="23">
        <f>+'dati 2022'!AO65+'dati 2022'!AP65</f>
        <v>2.89</v>
      </c>
      <c r="U64" s="23">
        <f>+'dati 2022'!BO65+'dati 2022'!AY65+'dati 2022'!AZ65+'dati 2022'!AQ65+'dati 2022'!AR65+'dati 2022'!V65</f>
        <v>9.6310000000000002</v>
      </c>
      <c r="V64" s="23">
        <f>+'dati 2022'!AG65</f>
        <v>0.73</v>
      </c>
      <c r="W64" s="23">
        <f>+'dati 2022'!BK65+'dati 2022'!BL65</f>
        <v>0</v>
      </c>
      <c r="X64" s="23">
        <f>+'dati 2022'!G65+'dati 2022'!Q65+'dati 2022'!T65+'dati 2022'!X65+'dati 2022'!AS65+'dati 2022'!AU65+'dati 2022'!AV65+'dati 2022'!AW65+'dati 2022'!AX65+'dati 2022'!AT65</f>
        <v>2.0649999999999999</v>
      </c>
    </row>
    <row r="65" spans="2:24" x14ac:dyDescent="0.3">
      <c r="B65" s="19" t="s">
        <v>153</v>
      </c>
      <c r="C65" s="19">
        <v>73</v>
      </c>
      <c r="D65" s="19">
        <f t="shared" si="6"/>
        <v>50.56</v>
      </c>
      <c r="E65" s="19">
        <f>+'dati 2022'!BG66+'dati 2022'!BH66</f>
        <v>29.12</v>
      </c>
      <c r="F65" s="19">
        <f t="shared" si="7"/>
        <v>21.44</v>
      </c>
      <c r="G65" s="20">
        <f t="shared" si="8"/>
        <v>0.42405063291139239</v>
      </c>
      <c r="H65" s="21">
        <f t="shared" si="3"/>
        <v>1.8975417526740477</v>
      </c>
      <c r="I65" s="21">
        <f t="shared" si="4"/>
        <v>1.0928879714768249</v>
      </c>
      <c r="J65" s="21">
        <f t="shared" si="5"/>
        <v>0.80465378119722275</v>
      </c>
      <c r="K65" s="19">
        <v>0</v>
      </c>
      <c r="L65" s="19">
        <f>+'dati 2022'!AL66+'dati 2022'!AM66+'dati 2022'!AN66</f>
        <v>0</v>
      </c>
      <c r="M65" s="19">
        <f>+'dati 2022'!BD66</f>
        <v>0.71</v>
      </c>
      <c r="N65" s="19">
        <f>+'dati 2022'!I66+'dati 2022'!AJ66</f>
        <v>2.6700000000000004</v>
      </c>
      <c r="O65" s="19">
        <f>+'dati 2022'!J66+'dati 2022'!K66</f>
        <v>1.77</v>
      </c>
      <c r="P65" s="19">
        <f>+'dati 2022'!L66+'dati 2022'!BA66</f>
        <v>2.8899999999999997</v>
      </c>
      <c r="Q65" s="19">
        <f>+'dati 2022'!M66+'dati 2022'!BC66</f>
        <v>1.82</v>
      </c>
      <c r="R65" s="19">
        <f>+'dati 2022'!O66</f>
        <v>0</v>
      </c>
      <c r="S65" s="19">
        <f>+'dati 2022'!P66+'dati 2022'!AK66</f>
        <v>4.75</v>
      </c>
      <c r="T65" s="19">
        <f>+'dati 2022'!AO66+'dati 2022'!AP66</f>
        <v>0</v>
      </c>
      <c r="U65" s="19">
        <f>+'dati 2022'!BO66+'dati 2022'!AY66+'dati 2022'!AZ66+'dati 2022'!AQ66+'dati 2022'!AR66+'dati 2022'!V66</f>
        <v>6.4950000000000001</v>
      </c>
      <c r="V65" s="19">
        <f>+'dati 2022'!AG66</f>
        <v>0.03</v>
      </c>
      <c r="W65" s="19">
        <f>+'dati 2022'!BK66+'dati 2022'!BL66</f>
        <v>0</v>
      </c>
      <c r="X65" s="19">
        <f>+'dati 2022'!G66+'dati 2022'!Q66+'dati 2022'!T66+'dati 2022'!X66+'dati 2022'!AS66+'dati 2022'!AU66+'dati 2022'!AV66+'dati 2022'!AW66+'dati 2022'!AX66+'dati 2022'!AT66</f>
        <v>0.30500000000000005</v>
      </c>
    </row>
    <row r="66" spans="2:24" x14ac:dyDescent="0.3">
      <c r="B66" s="23" t="s">
        <v>154</v>
      </c>
      <c r="C66" s="23">
        <v>941</v>
      </c>
      <c r="D66" s="23">
        <f t="shared" si="6"/>
        <v>423.87199999999996</v>
      </c>
      <c r="E66" s="23">
        <f>+'dati 2022'!BG67+'dati 2022'!BH67</f>
        <v>219.32999999999998</v>
      </c>
      <c r="F66" s="23">
        <f t="shared" si="7"/>
        <v>204.542</v>
      </c>
      <c r="G66" s="24">
        <f t="shared" si="8"/>
        <v>0.48255605465800999</v>
      </c>
      <c r="H66" s="32">
        <f t="shared" si="3"/>
        <v>1.2341053673591194</v>
      </c>
      <c r="I66" s="32">
        <f t="shared" si="4"/>
        <v>0.63858035025402871</v>
      </c>
      <c r="J66" s="32">
        <f t="shared" si="5"/>
        <v>0.59552501710509076</v>
      </c>
      <c r="K66" s="23">
        <v>0</v>
      </c>
      <c r="L66" s="23">
        <f>+'dati 2022'!AL67+'dati 2022'!AM67+'dati 2022'!AN67</f>
        <v>33.239999999999995</v>
      </c>
      <c r="M66" s="23">
        <f>+'dati 2022'!BD67</f>
        <v>2.8</v>
      </c>
      <c r="N66" s="23">
        <f>+'dati 2022'!I67+'dati 2022'!AJ67</f>
        <v>40.055</v>
      </c>
      <c r="O66" s="23">
        <f>+'dati 2022'!J67+'dati 2022'!K67</f>
        <v>25.624999999999996</v>
      </c>
      <c r="P66" s="23">
        <f>+'dati 2022'!L67+'dati 2022'!BA67</f>
        <v>16.625</v>
      </c>
      <c r="Q66" s="23">
        <f>+'dati 2022'!M67+'dati 2022'!BC67</f>
        <v>2</v>
      </c>
      <c r="R66" s="23">
        <f>+'dati 2022'!O67</f>
        <v>0</v>
      </c>
      <c r="S66" s="23">
        <f>+'dati 2022'!P67+'dati 2022'!AK67</f>
        <v>57.38</v>
      </c>
      <c r="T66" s="23">
        <f>+'dati 2022'!AO67+'dati 2022'!AP67</f>
        <v>5.2799999999999994</v>
      </c>
      <c r="U66" s="23">
        <f>+'dati 2022'!BO67+'dati 2022'!AY67+'dati 2022'!AZ67+'dati 2022'!AQ67+'dati 2022'!AR67+'dati 2022'!V67</f>
        <v>13.527000000000003</v>
      </c>
      <c r="V66" s="23">
        <f>+'dati 2022'!AG67</f>
        <v>6.39</v>
      </c>
      <c r="W66" s="23">
        <f>+'dati 2022'!BK67+'dati 2022'!BL67</f>
        <v>0</v>
      </c>
      <c r="X66" s="23">
        <f>+'dati 2022'!G67+'dati 2022'!Q67+'dati 2022'!T67+'dati 2022'!X67+'dati 2022'!AS67+'dati 2022'!AU67+'dati 2022'!AV67+'dati 2022'!AW67+'dati 2022'!AX67+'dati 2022'!AT67</f>
        <v>1.6200000000000003</v>
      </c>
    </row>
    <row r="67" spans="2:24" x14ac:dyDescent="0.3">
      <c r="B67" s="19" t="s">
        <v>155</v>
      </c>
      <c r="C67" s="19">
        <v>52</v>
      </c>
      <c r="D67" s="19">
        <f t="shared" si="6"/>
        <v>38.670999999999999</v>
      </c>
      <c r="E67" s="19">
        <f>+'dati 2022'!BG68+'dati 2022'!BH68</f>
        <v>26.069999999999997</v>
      </c>
      <c r="F67" s="19">
        <f t="shared" si="7"/>
        <v>12.601000000000001</v>
      </c>
      <c r="G67" s="20">
        <f t="shared" si="8"/>
        <v>0.32585141320369271</v>
      </c>
      <c r="H67" s="21">
        <f t="shared" ref="H67:H83" si="9">+((D67*1000)/C67)/365</f>
        <v>2.0374604847207585</v>
      </c>
      <c r="I67" s="21">
        <f t="shared" ref="I67:I83" si="10">+((E67*1000)/C67)/365</f>
        <v>1.3735511064278185</v>
      </c>
      <c r="J67" s="21">
        <f t="shared" ref="J67:J83" si="11">+((F67*1000)/C67)/365</f>
        <v>0.66390937829293994</v>
      </c>
      <c r="K67" s="19">
        <v>0</v>
      </c>
      <c r="L67" s="19">
        <f>+'dati 2022'!AL68+'dati 2022'!AM68+'dati 2022'!AN68</f>
        <v>0</v>
      </c>
      <c r="M67" s="19">
        <f>+'dati 2022'!BD68</f>
        <v>0.8</v>
      </c>
      <c r="N67" s="19">
        <f>+'dati 2022'!I68+'dati 2022'!AJ68</f>
        <v>4.12</v>
      </c>
      <c r="O67" s="19">
        <f>+'dati 2022'!J68+'dati 2022'!K68</f>
        <v>2.4820000000000002</v>
      </c>
      <c r="P67" s="19">
        <f>+'dati 2022'!L68+'dati 2022'!BA68</f>
        <v>0.04</v>
      </c>
      <c r="Q67" s="19">
        <f>+'dati 2022'!M68+'dati 2022'!BC68</f>
        <v>3.5000000000000003E-2</v>
      </c>
      <c r="R67" s="19">
        <f>+'dati 2022'!O68</f>
        <v>0</v>
      </c>
      <c r="S67" s="19">
        <f>+'dati 2022'!P68+'dati 2022'!AK68</f>
        <v>2.87</v>
      </c>
      <c r="T67" s="19">
        <f>+'dati 2022'!AO68+'dati 2022'!AP68</f>
        <v>0</v>
      </c>
      <c r="U67" s="19">
        <f>+'dati 2022'!BO68+'dati 2022'!AY68+'dati 2022'!AZ68+'dati 2022'!AQ68+'dati 2022'!AR68+'dati 2022'!V68</f>
        <v>2.1889999999999996</v>
      </c>
      <c r="V67" s="19">
        <f>+'dati 2022'!AG68</f>
        <v>0.02</v>
      </c>
      <c r="W67" s="19">
        <f>+'dati 2022'!BK68+'dati 2022'!BL68</f>
        <v>0</v>
      </c>
      <c r="X67" s="19">
        <f>+'dati 2022'!G68+'dati 2022'!Q68+'dati 2022'!T68+'dati 2022'!X68+'dati 2022'!AS68+'dati 2022'!AU68+'dati 2022'!AV68+'dati 2022'!AW68+'dati 2022'!AX68+'dati 2022'!AT68</f>
        <v>4.4999999999999998E-2</v>
      </c>
    </row>
    <row r="68" spans="2:24" x14ac:dyDescent="0.3">
      <c r="B68" s="23" t="s">
        <v>156</v>
      </c>
      <c r="C68" s="23">
        <v>239</v>
      </c>
      <c r="D68" s="23">
        <f t="shared" si="6"/>
        <v>75.069999999999993</v>
      </c>
      <c r="E68" s="23">
        <f>+'dati 2022'!BG69+'dati 2022'!BH69</f>
        <v>27.29</v>
      </c>
      <c r="F68" s="23">
        <f t="shared" si="7"/>
        <v>47.78</v>
      </c>
      <c r="G68" s="24">
        <f t="shared" si="8"/>
        <v>0.63647262554948725</v>
      </c>
      <c r="H68" s="32">
        <f t="shared" si="9"/>
        <v>0.86054909153436132</v>
      </c>
      <c r="I68" s="32">
        <f t="shared" si="10"/>
        <v>0.31283315183126037</v>
      </c>
      <c r="J68" s="32">
        <f t="shared" si="11"/>
        <v>0.54771593970310073</v>
      </c>
      <c r="K68" s="23">
        <v>0</v>
      </c>
      <c r="L68" s="23">
        <f>+'dati 2022'!AL69+'dati 2022'!AM69+'dati 2022'!AN69</f>
        <v>0.56000000000000005</v>
      </c>
      <c r="M68" s="23">
        <f>+'dati 2022'!BD69</f>
        <v>0.83000000000000007</v>
      </c>
      <c r="N68" s="23">
        <f>+'dati 2022'!I69+'dati 2022'!AJ69</f>
        <v>8.5449999999999999</v>
      </c>
      <c r="O68" s="23">
        <f>+'dati 2022'!J69+'dati 2022'!K69</f>
        <v>6.589999999999999</v>
      </c>
      <c r="P68" s="23">
        <f>+'dati 2022'!L69+'dati 2022'!BA69</f>
        <v>6.8449999999999998</v>
      </c>
      <c r="Q68" s="23">
        <f>+'dati 2022'!M69+'dati 2022'!BC69</f>
        <v>1.57</v>
      </c>
      <c r="R68" s="23">
        <f>+'dati 2022'!O69</f>
        <v>0</v>
      </c>
      <c r="S68" s="23">
        <f>+'dati 2022'!P69+'dati 2022'!AK69</f>
        <v>12.710000000000003</v>
      </c>
      <c r="T68" s="23">
        <f>+'dati 2022'!AO69+'dati 2022'!AP69</f>
        <v>0.03</v>
      </c>
      <c r="U68" s="23">
        <f>+'dati 2022'!BO69+'dati 2022'!AY69+'dati 2022'!AZ69+'dati 2022'!AQ69+'dati 2022'!AR69+'dati 2022'!V69</f>
        <v>6.1499999999999995</v>
      </c>
      <c r="V68" s="23">
        <f>+'dati 2022'!AG69</f>
        <v>2.8750000000000004</v>
      </c>
      <c r="W68" s="23">
        <f>+'dati 2022'!BK69+'dati 2022'!BL69</f>
        <v>0</v>
      </c>
      <c r="X68" s="23">
        <f>+'dati 2022'!G69+'dati 2022'!Q69+'dati 2022'!T69+'dati 2022'!X69+'dati 2022'!AS69+'dati 2022'!AU69+'dati 2022'!AV69+'dati 2022'!AW69+'dati 2022'!AX69+'dati 2022'!AT69</f>
        <v>1.075</v>
      </c>
    </row>
    <row r="69" spans="2:24" x14ac:dyDescent="0.3">
      <c r="B69" s="19" t="s">
        <v>157</v>
      </c>
      <c r="C69" s="19">
        <v>252</v>
      </c>
      <c r="D69" s="19">
        <f t="shared" si="6"/>
        <v>136.79399999999998</v>
      </c>
      <c r="E69" s="19">
        <f>+'dati 2022'!BG70+'dati 2022'!BH70</f>
        <v>62.739999999999995</v>
      </c>
      <c r="F69" s="19">
        <f t="shared" si="7"/>
        <v>74.054000000000002</v>
      </c>
      <c r="G69" s="20">
        <f t="shared" si="8"/>
        <v>0.54135415295992517</v>
      </c>
      <c r="H69" s="21">
        <f t="shared" si="9"/>
        <v>1.4872146118721459</v>
      </c>
      <c r="I69" s="21">
        <f t="shared" si="10"/>
        <v>0.68210480539247653</v>
      </c>
      <c r="J69" s="21">
        <f t="shared" si="11"/>
        <v>0.80510980647966945</v>
      </c>
      <c r="K69" s="19">
        <v>0</v>
      </c>
      <c r="L69" s="19">
        <f>+'dati 2022'!AL70+'dati 2022'!AM70+'dati 2022'!AN70</f>
        <v>0</v>
      </c>
      <c r="M69" s="19">
        <f>+'dati 2022'!BD70</f>
        <v>1.41</v>
      </c>
      <c r="N69" s="19">
        <f>+'dati 2022'!I70+'dati 2022'!AJ70</f>
        <v>12.375</v>
      </c>
      <c r="O69" s="19">
        <f>+'dati 2022'!J70+'dati 2022'!K70</f>
        <v>7.3199999999999994</v>
      </c>
      <c r="P69" s="19">
        <f>+'dati 2022'!L70+'dati 2022'!BA70</f>
        <v>7.9749999999999988</v>
      </c>
      <c r="Q69" s="19">
        <f>+'dati 2022'!M70+'dati 2022'!BC70</f>
        <v>2.4950000000000001</v>
      </c>
      <c r="R69" s="19">
        <f>+'dati 2022'!O70</f>
        <v>0</v>
      </c>
      <c r="S69" s="19">
        <f>+'dati 2022'!P70+'dati 2022'!AK70</f>
        <v>28.450000000000003</v>
      </c>
      <c r="T69" s="19">
        <f>+'dati 2022'!AO70+'dati 2022'!AP70</f>
        <v>0</v>
      </c>
      <c r="U69" s="19">
        <f>+'dati 2022'!BO70+'dati 2022'!AY70+'dati 2022'!AZ70+'dati 2022'!AQ70+'dati 2022'!AR70+'dati 2022'!V70</f>
        <v>9.1149999999999984</v>
      </c>
      <c r="V69" s="19">
        <f>+'dati 2022'!AG70</f>
        <v>3.4200000000000004</v>
      </c>
      <c r="W69" s="19">
        <f>+'dati 2022'!BK70+'dati 2022'!BL70</f>
        <v>0</v>
      </c>
      <c r="X69" s="19">
        <f>+'dati 2022'!G70+'dati 2022'!Q70+'dati 2022'!T70+'dati 2022'!X70+'dati 2022'!AS70+'dati 2022'!AU70+'dati 2022'!AV70+'dati 2022'!AW70+'dati 2022'!AX70+'dati 2022'!AT70</f>
        <v>1.494</v>
      </c>
    </row>
    <row r="70" spans="2:24" x14ac:dyDescent="0.3">
      <c r="B70" s="23" t="s">
        <v>158</v>
      </c>
      <c r="C70" s="23">
        <v>185</v>
      </c>
      <c r="D70" s="23">
        <f t="shared" si="6"/>
        <v>113.96699999999998</v>
      </c>
      <c r="E70" s="23">
        <f>+'dati 2022'!BG71+'dati 2022'!BH71</f>
        <v>48.879999999999995</v>
      </c>
      <c r="F70" s="23">
        <f t="shared" si="7"/>
        <v>65.086999999999989</v>
      </c>
      <c r="G70" s="24">
        <f t="shared" si="8"/>
        <v>0.57110391604587296</v>
      </c>
      <c r="H70" s="32">
        <f t="shared" si="9"/>
        <v>1.6877748981858569</v>
      </c>
      <c r="I70" s="32">
        <f t="shared" si="10"/>
        <v>0.72388004442798959</v>
      </c>
      <c r="J70" s="32">
        <f t="shared" si="11"/>
        <v>0.96389485375786721</v>
      </c>
      <c r="K70" s="23">
        <v>0</v>
      </c>
      <c r="L70" s="23">
        <f>+'dati 2022'!AL71+'dati 2022'!AM71+'dati 2022'!AN71</f>
        <v>0</v>
      </c>
      <c r="M70" s="23">
        <f>+'dati 2022'!BD71</f>
        <v>1.07</v>
      </c>
      <c r="N70" s="23">
        <f>+'dati 2022'!I71+'dati 2022'!AJ71</f>
        <v>9.264999999999997</v>
      </c>
      <c r="O70" s="23">
        <f>+'dati 2022'!J71+'dati 2022'!K71</f>
        <v>4.04</v>
      </c>
      <c r="P70" s="23">
        <f>+'dati 2022'!L71+'dati 2022'!BA71</f>
        <v>9.26</v>
      </c>
      <c r="Q70" s="23">
        <f>+'dati 2022'!M71+'dati 2022'!BC71</f>
        <v>2.8149999999999995</v>
      </c>
      <c r="R70" s="23">
        <f>+'dati 2022'!O71</f>
        <v>0</v>
      </c>
      <c r="S70" s="23">
        <f>+'dati 2022'!P71+'dati 2022'!AK71</f>
        <v>26.408000000000001</v>
      </c>
      <c r="T70" s="23">
        <f>+'dati 2022'!AO71+'dati 2022'!AP71</f>
        <v>0</v>
      </c>
      <c r="U70" s="23">
        <f>+'dati 2022'!BO71+'dati 2022'!AY71+'dati 2022'!AZ71+'dati 2022'!AQ71+'dati 2022'!AR71+'dati 2022'!V71</f>
        <v>11.277999999999999</v>
      </c>
      <c r="V70" s="23">
        <f>+'dati 2022'!AG71</f>
        <v>0.63</v>
      </c>
      <c r="W70" s="23">
        <f>+'dati 2022'!BK71+'dati 2022'!BL71</f>
        <v>0</v>
      </c>
      <c r="X70" s="23">
        <f>+'dati 2022'!G71+'dati 2022'!Q71+'dati 2022'!T71+'dati 2022'!X71+'dati 2022'!AS71+'dati 2022'!AU71+'dati 2022'!AV71+'dati 2022'!AW71+'dati 2022'!AX71+'dati 2022'!AT71</f>
        <v>0.32100000000000001</v>
      </c>
    </row>
    <row r="71" spans="2:24" x14ac:dyDescent="0.3">
      <c r="B71" s="19" t="s">
        <v>159</v>
      </c>
      <c r="C71" s="19">
        <v>339</v>
      </c>
      <c r="D71" s="19">
        <f t="shared" si="6"/>
        <v>88.87</v>
      </c>
      <c r="E71" s="19">
        <f>+'dati 2022'!BG72+'dati 2022'!BH72</f>
        <v>22.38</v>
      </c>
      <c r="F71" s="19">
        <f t="shared" si="7"/>
        <v>66.490000000000009</v>
      </c>
      <c r="G71" s="20">
        <f t="shared" si="8"/>
        <v>0.74817148644086873</v>
      </c>
      <c r="H71" s="21">
        <f t="shared" si="9"/>
        <v>0.71822847213803698</v>
      </c>
      <c r="I71" s="21">
        <f t="shared" si="10"/>
        <v>0.18087040853436781</v>
      </c>
      <c r="J71" s="21">
        <f t="shared" si="11"/>
        <v>0.53735806360366922</v>
      </c>
      <c r="K71" s="19">
        <v>0</v>
      </c>
      <c r="L71" s="19">
        <f>+'dati 2022'!AL72+'dati 2022'!AM72+'dati 2022'!AN72</f>
        <v>5.2849999999999993</v>
      </c>
      <c r="M71" s="19">
        <f>+'dati 2022'!BD72</f>
        <v>0.35</v>
      </c>
      <c r="N71" s="19">
        <f>+'dati 2022'!I72+'dati 2022'!AJ72</f>
        <v>10.9</v>
      </c>
      <c r="O71" s="19">
        <f>+'dati 2022'!J72+'dati 2022'!K72</f>
        <v>4.9649999999999999</v>
      </c>
      <c r="P71" s="19">
        <f>+'dati 2022'!L72+'dati 2022'!BA72</f>
        <v>8.8949999999999996</v>
      </c>
      <c r="Q71" s="19">
        <f>+'dati 2022'!M72+'dati 2022'!BC72</f>
        <v>1.6800000000000002</v>
      </c>
      <c r="R71" s="19">
        <f>+'dati 2022'!O72</f>
        <v>0</v>
      </c>
      <c r="S71" s="19">
        <f>+'dati 2022'!P72+'dati 2022'!AK72</f>
        <v>21.33</v>
      </c>
      <c r="T71" s="19">
        <f>+'dati 2022'!AO72+'dati 2022'!AP72</f>
        <v>0.82000000000000006</v>
      </c>
      <c r="U71" s="19">
        <f>+'dati 2022'!BO72+'dati 2022'!AY72+'dati 2022'!AZ72+'dati 2022'!AQ72+'dati 2022'!AR72+'dati 2022'!V72</f>
        <v>11.095000000000002</v>
      </c>
      <c r="V71" s="19">
        <f>+'dati 2022'!AG72</f>
        <v>0.73000000000000009</v>
      </c>
      <c r="W71" s="19">
        <f>+'dati 2022'!BK72+'dati 2022'!BL72</f>
        <v>0</v>
      </c>
      <c r="X71" s="19">
        <f>+'dati 2022'!G72+'dati 2022'!Q72+'dati 2022'!T72+'dati 2022'!X72+'dati 2022'!AS72+'dati 2022'!AU72+'dati 2022'!AV72+'dati 2022'!AW72+'dati 2022'!AX72+'dati 2022'!AT72</f>
        <v>0.44</v>
      </c>
    </row>
    <row r="72" spans="2:24" x14ac:dyDescent="0.3">
      <c r="B72" s="23" t="s">
        <v>160</v>
      </c>
      <c r="C72" s="23">
        <v>95</v>
      </c>
      <c r="D72" s="23">
        <f t="shared" si="6"/>
        <v>121.23899999999998</v>
      </c>
      <c r="E72" s="23">
        <f>+'dati 2022'!BG73+'dati 2022'!BH73</f>
        <v>66.819999999999993</v>
      </c>
      <c r="F72" s="23">
        <f t="shared" si="7"/>
        <v>54.41899999999999</v>
      </c>
      <c r="G72" s="24">
        <f t="shared" si="8"/>
        <v>0.44885721591237143</v>
      </c>
      <c r="H72" s="32">
        <f t="shared" si="9"/>
        <v>3.4964383561643824</v>
      </c>
      <c r="I72" s="32">
        <f t="shared" si="10"/>
        <v>1.9270367700072097</v>
      </c>
      <c r="J72" s="32">
        <f t="shared" si="11"/>
        <v>1.5694015861571735</v>
      </c>
      <c r="K72" s="23">
        <v>0</v>
      </c>
      <c r="L72" s="23">
        <f>+'dati 2022'!AL73+'dati 2022'!AM73+'dati 2022'!AN73</f>
        <v>13.14</v>
      </c>
      <c r="M72" s="23">
        <f>+'dati 2022'!BD73</f>
        <v>0.77</v>
      </c>
      <c r="N72" s="23">
        <f>+'dati 2022'!I73+'dati 2022'!AJ73</f>
        <v>6.8200000000000012</v>
      </c>
      <c r="O72" s="23">
        <f>+'dati 2022'!J73+'dati 2022'!K73</f>
        <v>3.9699999999999998</v>
      </c>
      <c r="P72" s="23">
        <f>+'dati 2022'!L73+'dati 2022'!BA73</f>
        <v>2.04</v>
      </c>
      <c r="Q72" s="23">
        <f>+'dati 2022'!M73+'dati 2022'!BC73</f>
        <v>0.61</v>
      </c>
      <c r="R72" s="23">
        <f>+'dati 2022'!O73</f>
        <v>0</v>
      </c>
      <c r="S72" s="23">
        <f>+'dati 2022'!P73+'dati 2022'!AK73</f>
        <v>11.049999999999997</v>
      </c>
      <c r="T72" s="23">
        <f>+'dati 2022'!AO73+'dati 2022'!AP73</f>
        <v>2.08</v>
      </c>
      <c r="U72" s="23">
        <f>+'dati 2022'!BO73+'dati 2022'!AY73+'dati 2022'!AZ73+'dati 2022'!AQ73+'dati 2022'!AR73+'dati 2022'!V73</f>
        <v>3.8100000000000005</v>
      </c>
      <c r="V72" s="23">
        <f>+'dati 2022'!AG73</f>
        <v>6.68</v>
      </c>
      <c r="W72" s="23">
        <f>+'dati 2022'!BK73+'dati 2022'!BL73</f>
        <v>0</v>
      </c>
      <c r="X72" s="23">
        <f>+'dati 2022'!G73+'dati 2022'!Q73+'dati 2022'!T73+'dati 2022'!X73+'dati 2022'!AS73+'dati 2022'!AU73+'dati 2022'!AV73+'dati 2022'!AW73+'dati 2022'!AX73+'dati 2022'!AT73</f>
        <v>3.4490000000000003</v>
      </c>
    </row>
    <row r="73" spans="2:24" x14ac:dyDescent="0.3">
      <c r="B73" s="19" t="s">
        <v>161</v>
      </c>
      <c r="C73" s="19">
        <v>138</v>
      </c>
      <c r="D73" s="19">
        <f t="shared" si="6"/>
        <v>70.727000000000004</v>
      </c>
      <c r="E73" s="19">
        <f>+'dati 2022'!BG74+'dati 2022'!BH74</f>
        <v>20.63</v>
      </c>
      <c r="F73" s="19">
        <f t="shared" si="7"/>
        <v>50.097000000000001</v>
      </c>
      <c r="G73" s="20">
        <f t="shared" si="8"/>
        <v>0.70831507062366561</v>
      </c>
      <c r="H73" s="21">
        <f t="shared" si="9"/>
        <v>1.4041492952154062</v>
      </c>
      <c r="I73" s="21">
        <f t="shared" si="10"/>
        <v>0.40956918800873537</v>
      </c>
      <c r="J73" s="21">
        <f t="shared" si="11"/>
        <v>0.99458010720667067</v>
      </c>
      <c r="K73" s="19">
        <v>0</v>
      </c>
      <c r="L73" s="19">
        <f>+'dati 2022'!AL74+'dati 2022'!AM74+'dati 2022'!AN74</f>
        <v>7.8199999999999994</v>
      </c>
      <c r="M73" s="19">
        <f>+'dati 2022'!BD74</f>
        <v>9.02</v>
      </c>
      <c r="N73" s="19">
        <f>+'dati 2022'!I74+'dati 2022'!AJ74</f>
        <v>6.69</v>
      </c>
      <c r="O73" s="19">
        <f>+'dati 2022'!J74+'dati 2022'!K74</f>
        <v>2.9350000000000001</v>
      </c>
      <c r="P73" s="19">
        <f>+'dati 2022'!L74+'dati 2022'!BA74</f>
        <v>3.2549999999999994</v>
      </c>
      <c r="Q73" s="19">
        <f>+'dati 2022'!M74+'dati 2022'!BC74</f>
        <v>0.79499999999999993</v>
      </c>
      <c r="R73" s="19">
        <f>+'dati 2022'!O74</f>
        <v>0</v>
      </c>
      <c r="S73" s="19">
        <f>+'dati 2022'!P74+'dati 2022'!AK74</f>
        <v>11.655000000000001</v>
      </c>
      <c r="T73" s="19">
        <f>+'dati 2022'!AO74+'dati 2022'!AP74</f>
        <v>1.26</v>
      </c>
      <c r="U73" s="19">
        <f>+'dati 2022'!BO74+'dati 2022'!AY74+'dati 2022'!AZ74+'dati 2022'!AQ74+'dati 2022'!AR74+'dati 2022'!V74</f>
        <v>5.45</v>
      </c>
      <c r="V73" s="19">
        <f>+'dati 2022'!AG74</f>
        <v>0.47000000000000003</v>
      </c>
      <c r="W73" s="19">
        <f>+'dati 2022'!BK74+'dati 2022'!BL74</f>
        <v>0</v>
      </c>
      <c r="X73" s="19">
        <f>+'dati 2022'!G74+'dati 2022'!Q74+'dati 2022'!T74+'dati 2022'!X74+'dati 2022'!AS74+'dati 2022'!AU74+'dati 2022'!AV74+'dati 2022'!AW74+'dati 2022'!AX74+'dati 2022'!AT74</f>
        <v>0.74700000000000011</v>
      </c>
    </row>
    <row r="74" spans="2:24" x14ac:dyDescent="0.3">
      <c r="B74" s="23" t="s">
        <v>162</v>
      </c>
      <c r="C74" s="23">
        <v>186</v>
      </c>
      <c r="D74" s="23">
        <f t="shared" ref="D74:D82" si="12">+E74+F74</f>
        <v>127.35999999999999</v>
      </c>
      <c r="E74" s="23">
        <f>+'dati 2022'!BG75+'dati 2022'!BH75</f>
        <v>56.68</v>
      </c>
      <c r="F74" s="23">
        <f t="shared" ref="F74:F82" si="13">+K74+L74+M74+N74+O74+P74+Q74+R74+S74+T74+U74+V74+W74+X74</f>
        <v>70.679999999999993</v>
      </c>
      <c r="G74" s="24">
        <f t="shared" ref="G74:G82" si="14">+F74/D74</f>
        <v>0.55496231155778897</v>
      </c>
      <c r="H74" s="32">
        <f t="shared" si="9"/>
        <v>1.8759758432758873</v>
      </c>
      <c r="I74" s="32">
        <f t="shared" si="10"/>
        <v>0.83487995286492855</v>
      </c>
      <c r="J74" s="32">
        <f t="shared" si="11"/>
        <v>1.0410958904109588</v>
      </c>
      <c r="K74" s="23">
        <v>0</v>
      </c>
      <c r="L74" s="23">
        <f>+'dati 2022'!AL75+'dati 2022'!AM75+'dati 2022'!AN75</f>
        <v>14.14</v>
      </c>
      <c r="M74" s="23">
        <f>+'dati 2022'!BD75</f>
        <v>0.89999999999999991</v>
      </c>
      <c r="N74" s="23">
        <f>+'dati 2022'!I75+'dati 2022'!AJ75</f>
        <v>14.015000000000001</v>
      </c>
      <c r="O74" s="23">
        <f>+'dati 2022'!J75+'dati 2022'!K75</f>
        <v>5.7569999999999997</v>
      </c>
      <c r="P74" s="23">
        <f>+'dati 2022'!L75+'dati 2022'!BA75</f>
        <v>5.09</v>
      </c>
      <c r="Q74" s="23">
        <f>+'dati 2022'!M75+'dati 2022'!BC75</f>
        <v>1.1800000000000002</v>
      </c>
      <c r="R74" s="23">
        <f>+'dati 2022'!O75</f>
        <v>0</v>
      </c>
      <c r="S74" s="23">
        <f>+'dati 2022'!P75+'dati 2022'!AK75</f>
        <v>17.869999999999997</v>
      </c>
      <c r="T74" s="23">
        <f>+'dati 2022'!AO75+'dati 2022'!AP75</f>
        <v>2.2199999999999998</v>
      </c>
      <c r="U74" s="23">
        <f>+'dati 2022'!BO75+'dati 2022'!AY75+'dati 2022'!AZ75+'dati 2022'!AQ75+'dati 2022'!AR75+'dati 2022'!V75</f>
        <v>8.74</v>
      </c>
      <c r="V74" s="23">
        <f>+'dati 2022'!AG75</f>
        <v>0.17</v>
      </c>
      <c r="W74" s="23">
        <f>+'dati 2022'!BK75+'dati 2022'!BL75</f>
        <v>0</v>
      </c>
      <c r="X74" s="23">
        <f>+'dati 2022'!G75+'dati 2022'!Q75+'dati 2022'!T75+'dati 2022'!X75+'dati 2022'!AS75+'dati 2022'!AU75+'dati 2022'!AV75+'dati 2022'!AW75+'dati 2022'!AX75+'dati 2022'!AT75</f>
        <v>0.59799999999999998</v>
      </c>
    </row>
    <row r="75" spans="2:24" x14ac:dyDescent="0.3">
      <c r="B75" s="19" t="s">
        <v>163</v>
      </c>
      <c r="C75" s="19">
        <v>571</v>
      </c>
      <c r="D75" s="19">
        <f t="shared" si="12"/>
        <v>197.72400000000005</v>
      </c>
      <c r="E75" s="19">
        <f>+'dati 2022'!BG76+'dati 2022'!BH76</f>
        <v>68.73</v>
      </c>
      <c r="F75" s="19">
        <f t="shared" si="13"/>
        <v>128.99400000000003</v>
      </c>
      <c r="G75" s="20">
        <f t="shared" si="14"/>
        <v>0.65239424652545974</v>
      </c>
      <c r="H75" s="21">
        <f t="shared" si="9"/>
        <v>0.94870330830314542</v>
      </c>
      <c r="I75" s="21">
        <f t="shared" si="10"/>
        <v>0.32977472830650384</v>
      </c>
      <c r="J75" s="21">
        <f t="shared" si="11"/>
        <v>0.61892857999664141</v>
      </c>
      <c r="K75" s="19">
        <v>0</v>
      </c>
      <c r="L75" s="19">
        <f>+'dati 2022'!AL76+'dati 2022'!AM76+'dati 2022'!AN76</f>
        <v>16.71</v>
      </c>
      <c r="M75" s="19">
        <f>+'dati 2022'!BD76</f>
        <v>15.330000000000002</v>
      </c>
      <c r="N75" s="19">
        <f>+'dati 2022'!I76+'dati 2022'!AJ76</f>
        <v>29.057000000000002</v>
      </c>
      <c r="O75" s="19">
        <f>+'dati 2022'!J76+'dati 2022'!K76</f>
        <v>13.455</v>
      </c>
      <c r="P75" s="19">
        <f>+'dati 2022'!L76+'dati 2022'!BA76</f>
        <v>6.7549999999999999</v>
      </c>
      <c r="Q75" s="19">
        <f>+'dati 2022'!M76+'dati 2022'!BC76</f>
        <v>3.6050000000000004</v>
      </c>
      <c r="R75" s="19">
        <f>+'dati 2022'!O76</f>
        <v>0</v>
      </c>
      <c r="S75" s="19">
        <f>+'dati 2022'!P76+'dati 2022'!AK76</f>
        <v>30.779999999999998</v>
      </c>
      <c r="T75" s="19">
        <f>+'dati 2022'!AO76+'dati 2022'!AP76</f>
        <v>2.8729999999999998</v>
      </c>
      <c r="U75" s="19">
        <f>+'dati 2022'!BO76+'dati 2022'!AY76+'dati 2022'!AZ76+'dati 2022'!AQ76+'dati 2022'!AR76+'dati 2022'!V76</f>
        <v>7.45</v>
      </c>
      <c r="V75" s="19">
        <f>+'dati 2022'!AG76</f>
        <v>2.5030000000000001</v>
      </c>
      <c r="W75" s="19">
        <f>+'dati 2022'!BK76+'dati 2022'!BL76</f>
        <v>0</v>
      </c>
      <c r="X75" s="19">
        <f>+'dati 2022'!G76+'dati 2022'!Q76+'dati 2022'!T76+'dati 2022'!X76+'dati 2022'!AS76+'dati 2022'!AU76+'dati 2022'!AV76+'dati 2022'!AW76+'dati 2022'!AX76+'dati 2022'!AT76</f>
        <v>0.47599999999999998</v>
      </c>
    </row>
    <row r="76" spans="2:24" x14ac:dyDescent="0.3">
      <c r="B76" s="23" t="s">
        <v>164</v>
      </c>
      <c r="C76" s="23">
        <v>67</v>
      </c>
      <c r="D76" s="23">
        <f t="shared" si="12"/>
        <v>49.356999999999992</v>
      </c>
      <c r="E76" s="23">
        <f>+'dati 2022'!BG77+'dati 2022'!BH77</f>
        <v>28.069999999999993</v>
      </c>
      <c r="F76" s="23">
        <f t="shared" si="13"/>
        <v>21.286999999999999</v>
      </c>
      <c r="G76" s="24">
        <f t="shared" si="14"/>
        <v>0.43128634236278546</v>
      </c>
      <c r="H76" s="32">
        <f t="shared" si="9"/>
        <v>2.0182784706603965</v>
      </c>
      <c r="I76" s="32">
        <f t="shared" si="10"/>
        <v>1.1478225311797177</v>
      </c>
      <c r="J76" s="32">
        <f t="shared" si="11"/>
        <v>0.87045593948067879</v>
      </c>
      <c r="K76" s="23">
        <v>0</v>
      </c>
      <c r="L76" s="23">
        <f>+'dati 2022'!AL77+'dati 2022'!AM77+'dati 2022'!AN77</f>
        <v>0</v>
      </c>
      <c r="M76" s="23">
        <f>+'dati 2022'!BD77</f>
        <v>0.46</v>
      </c>
      <c r="N76" s="23">
        <f>+'dati 2022'!I77+'dati 2022'!AJ77</f>
        <v>6.0149999999999997</v>
      </c>
      <c r="O76" s="23">
        <f>+'dati 2022'!J77+'dati 2022'!K77</f>
        <v>3.09</v>
      </c>
      <c r="P76" s="23">
        <f>+'dati 2022'!L77+'dati 2022'!BA77</f>
        <v>1.28</v>
      </c>
      <c r="Q76" s="23">
        <f>+'dati 2022'!M77+'dati 2022'!BC77</f>
        <v>0.3</v>
      </c>
      <c r="R76" s="23">
        <f>+'dati 2022'!O77</f>
        <v>0</v>
      </c>
      <c r="S76" s="23">
        <f>+'dati 2022'!P77+'dati 2022'!AK77</f>
        <v>4.25</v>
      </c>
      <c r="T76" s="23">
        <f>+'dati 2022'!AO77+'dati 2022'!AP77</f>
        <v>0</v>
      </c>
      <c r="U76" s="23">
        <f>+'dati 2022'!BO77+'dati 2022'!AY77+'dati 2022'!AZ77+'dati 2022'!AQ77+'dati 2022'!AR77+'dati 2022'!V77</f>
        <v>5.8749999999999991</v>
      </c>
      <c r="V76" s="23">
        <f>+'dati 2022'!AG77</f>
        <v>0</v>
      </c>
      <c r="W76" s="23">
        <f>+'dati 2022'!BK77+'dati 2022'!BL77</f>
        <v>0</v>
      </c>
      <c r="X76" s="23">
        <f>+'dati 2022'!G77+'dati 2022'!Q77+'dati 2022'!T77+'dati 2022'!X77+'dati 2022'!AS77+'dati 2022'!AU77+'dati 2022'!AV77+'dati 2022'!AW77+'dati 2022'!AX77+'dati 2022'!AT77</f>
        <v>1.7000000000000001E-2</v>
      </c>
    </row>
    <row r="77" spans="2:24" x14ac:dyDescent="0.3">
      <c r="B77" s="19" t="s">
        <v>165</v>
      </c>
      <c r="C77" s="19">
        <v>128</v>
      </c>
      <c r="D77" s="19">
        <f t="shared" si="12"/>
        <v>64.514999999999986</v>
      </c>
      <c r="E77" s="19">
        <f>+'dati 2022'!BG78+'dati 2022'!BH78</f>
        <v>21.14</v>
      </c>
      <c r="F77" s="19">
        <f t="shared" si="13"/>
        <v>43.374999999999993</v>
      </c>
      <c r="G77" s="20">
        <f t="shared" si="14"/>
        <v>0.67232426567464931</v>
      </c>
      <c r="H77" s="21">
        <f t="shared" si="9"/>
        <v>1.3808861301369859</v>
      </c>
      <c r="I77" s="21">
        <f t="shared" si="10"/>
        <v>0.45248287671232879</v>
      </c>
      <c r="J77" s="21">
        <f t="shared" si="11"/>
        <v>0.92840325342465735</v>
      </c>
      <c r="K77" s="19">
        <v>0</v>
      </c>
      <c r="L77" s="19">
        <f>+'dati 2022'!AL78+'dati 2022'!AM78+'dati 2022'!AN78</f>
        <v>0</v>
      </c>
      <c r="M77" s="19">
        <f>+'dati 2022'!BD78</f>
        <v>0.82</v>
      </c>
      <c r="N77" s="19">
        <f>+'dati 2022'!I78+'dati 2022'!AJ78</f>
        <v>4.24</v>
      </c>
      <c r="O77" s="19">
        <f>+'dati 2022'!J78+'dati 2022'!K78</f>
        <v>2.77</v>
      </c>
      <c r="P77" s="19">
        <f>+'dati 2022'!L78+'dati 2022'!BA78</f>
        <v>7.94</v>
      </c>
      <c r="Q77" s="19">
        <f>+'dati 2022'!M78+'dati 2022'!BC78</f>
        <v>3.49</v>
      </c>
      <c r="R77" s="19">
        <f>+'dati 2022'!O78</f>
        <v>0</v>
      </c>
      <c r="S77" s="19">
        <f>+'dati 2022'!P78+'dati 2022'!AK78</f>
        <v>13.25</v>
      </c>
      <c r="T77" s="19">
        <f>+'dati 2022'!AO78+'dati 2022'!AP78</f>
        <v>0</v>
      </c>
      <c r="U77" s="19">
        <f>+'dati 2022'!BO78+'dati 2022'!AY78+'dati 2022'!AZ78+'dati 2022'!AQ78+'dati 2022'!AR78+'dati 2022'!V78</f>
        <v>8.2350000000000012</v>
      </c>
      <c r="V77" s="19">
        <f>+'dati 2022'!AG78</f>
        <v>1.8</v>
      </c>
      <c r="W77" s="19">
        <f>+'dati 2022'!BK78+'dati 2022'!BL78</f>
        <v>0</v>
      </c>
      <c r="X77" s="19">
        <f>+'dati 2022'!G78+'dati 2022'!Q78+'dati 2022'!T78+'dati 2022'!X78+'dati 2022'!AS78+'dati 2022'!AU78+'dati 2022'!AV78+'dati 2022'!AW78+'dati 2022'!AX78+'dati 2022'!AT78</f>
        <v>0.83000000000000007</v>
      </c>
    </row>
    <row r="78" spans="2:24" x14ac:dyDescent="0.3">
      <c r="B78" s="23" t="s">
        <v>166</v>
      </c>
      <c r="C78" s="23">
        <v>183</v>
      </c>
      <c r="D78" s="23">
        <f t="shared" si="12"/>
        <v>53.925999999999995</v>
      </c>
      <c r="E78" s="23">
        <f>+'dati 2022'!BG79+'dati 2022'!BH79</f>
        <v>26.294999999999998</v>
      </c>
      <c r="F78" s="23">
        <f t="shared" si="13"/>
        <v>27.630999999999997</v>
      </c>
      <c r="G78" s="24">
        <f t="shared" si="14"/>
        <v>0.51238734562177801</v>
      </c>
      <c r="H78" s="32">
        <f t="shared" si="9"/>
        <v>0.80733587843401433</v>
      </c>
      <c r="I78" s="32">
        <f t="shared" si="10"/>
        <v>0.39366719065798333</v>
      </c>
      <c r="J78" s="32">
        <f t="shared" si="11"/>
        <v>0.41366868777603111</v>
      </c>
      <c r="K78" s="23">
        <v>0</v>
      </c>
      <c r="L78" s="23">
        <f>+'dati 2022'!AL79+'dati 2022'!AM79+'dati 2022'!AN79</f>
        <v>0</v>
      </c>
      <c r="M78" s="23">
        <f>+'dati 2022'!BD79</f>
        <v>0.98</v>
      </c>
      <c r="N78" s="23">
        <f>+'dati 2022'!I79+'dati 2022'!AJ79</f>
        <v>6.04</v>
      </c>
      <c r="O78" s="23">
        <f>+'dati 2022'!J79+'dati 2022'!K79</f>
        <v>4.05</v>
      </c>
      <c r="P78" s="23">
        <f>+'dati 2022'!L79+'dati 2022'!BA79</f>
        <v>3.49</v>
      </c>
      <c r="Q78" s="23">
        <f>+'dati 2022'!M79+'dati 2022'!BC79</f>
        <v>0.80500000000000005</v>
      </c>
      <c r="R78" s="23">
        <f>+'dati 2022'!O79</f>
        <v>0</v>
      </c>
      <c r="S78" s="23">
        <f>+'dati 2022'!P79+'dati 2022'!AK79</f>
        <v>6.21</v>
      </c>
      <c r="T78" s="23">
        <f>+'dati 2022'!AO79+'dati 2022'!AP79</f>
        <v>0</v>
      </c>
      <c r="U78" s="23">
        <f>+'dati 2022'!BO79+'dati 2022'!AY79+'dati 2022'!AZ79+'dati 2022'!AQ79+'dati 2022'!AR79+'dati 2022'!V79</f>
        <v>4.8559999999999999</v>
      </c>
      <c r="V78" s="23">
        <f>+'dati 2022'!AG79</f>
        <v>0.9</v>
      </c>
      <c r="W78" s="23">
        <f>+'dati 2022'!BK79+'dati 2022'!BL79</f>
        <v>0</v>
      </c>
      <c r="X78" s="23">
        <f>+'dati 2022'!G79+'dati 2022'!Q79+'dati 2022'!T79+'dati 2022'!X79+'dati 2022'!AS79+'dati 2022'!AU79+'dati 2022'!AV79+'dati 2022'!AW79+'dati 2022'!AX79+'dati 2022'!AT79</f>
        <v>0.30000000000000004</v>
      </c>
    </row>
    <row r="79" spans="2:24" x14ac:dyDescent="0.3">
      <c r="B79" s="19" t="s">
        <v>167</v>
      </c>
      <c r="C79" s="19">
        <v>373</v>
      </c>
      <c r="D79" s="19">
        <f t="shared" si="12"/>
        <v>185.96199999999999</v>
      </c>
      <c r="E79" s="19">
        <f>+'dati 2022'!BG80+'dati 2022'!BH80</f>
        <v>84.449999999999989</v>
      </c>
      <c r="F79" s="19">
        <f t="shared" si="13"/>
        <v>101.51199999999999</v>
      </c>
      <c r="G79" s="20">
        <f t="shared" si="14"/>
        <v>0.54587496370226174</v>
      </c>
      <c r="H79" s="21">
        <f t="shared" si="9"/>
        <v>1.3659113445223843</v>
      </c>
      <c r="I79" s="21">
        <f t="shared" si="10"/>
        <v>0.62029453891072006</v>
      </c>
      <c r="J79" s="21">
        <f t="shared" si="11"/>
        <v>0.74561680561166388</v>
      </c>
      <c r="K79" s="19">
        <v>0</v>
      </c>
      <c r="L79" s="19">
        <f>+'dati 2022'!AL80+'dati 2022'!AM80+'dati 2022'!AN80</f>
        <v>16.75</v>
      </c>
      <c r="M79" s="19">
        <f>+'dati 2022'!BD80</f>
        <v>9.1199999999999992</v>
      </c>
      <c r="N79" s="19">
        <f>+'dati 2022'!I80+'dati 2022'!AJ80</f>
        <v>18.869999999999997</v>
      </c>
      <c r="O79" s="19">
        <f>+'dati 2022'!J80+'dati 2022'!K80</f>
        <v>8.4700000000000006</v>
      </c>
      <c r="P79" s="19">
        <f>+'dati 2022'!L80+'dati 2022'!BA80</f>
        <v>7.4749999999999996</v>
      </c>
      <c r="Q79" s="19">
        <f>+'dati 2022'!M80+'dati 2022'!BC80</f>
        <v>1.925</v>
      </c>
      <c r="R79" s="19">
        <f>+'dati 2022'!O80</f>
        <v>0</v>
      </c>
      <c r="S79" s="19">
        <f>+'dati 2022'!P80+'dati 2022'!AK80</f>
        <v>25.064999999999998</v>
      </c>
      <c r="T79" s="19">
        <f>+'dati 2022'!AO80+'dati 2022'!AP80</f>
        <v>2.62</v>
      </c>
      <c r="U79" s="19">
        <f>+'dati 2022'!BO80+'dati 2022'!AY80+'dati 2022'!AZ80+'dati 2022'!AQ80+'dati 2022'!AR80+'dati 2022'!V80</f>
        <v>6.8199999999999994</v>
      </c>
      <c r="V79" s="19">
        <f>+'dati 2022'!AG80</f>
        <v>3.04</v>
      </c>
      <c r="W79" s="19">
        <f>+'dati 2022'!BK80+'dati 2022'!BL80</f>
        <v>0</v>
      </c>
      <c r="X79" s="19">
        <f>+'dati 2022'!G80+'dati 2022'!Q80+'dati 2022'!T80+'dati 2022'!X80+'dati 2022'!AS80+'dati 2022'!AU80+'dati 2022'!AV80+'dati 2022'!AW80+'dati 2022'!AX80+'dati 2022'!AT80</f>
        <v>1.357</v>
      </c>
    </row>
    <row r="80" spans="2:24" x14ac:dyDescent="0.3">
      <c r="B80" s="23" t="s">
        <v>168</v>
      </c>
      <c r="C80" s="23">
        <v>366</v>
      </c>
      <c r="D80" s="23">
        <f t="shared" si="12"/>
        <v>572.40699999999993</v>
      </c>
      <c r="E80" s="23">
        <f>+'dati 2022'!BG81+'dati 2022'!BH81</f>
        <v>303.99</v>
      </c>
      <c r="F80" s="23">
        <f t="shared" si="13"/>
        <v>268.41699999999997</v>
      </c>
      <c r="G80" s="24">
        <f t="shared" si="14"/>
        <v>0.46892683003527214</v>
      </c>
      <c r="H80" s="32">
        <f t="shared" si="9"/>
        <v>4.2848042518152543</v>
      </c>
      <c r="I80" s="32">
        <f t="shared" si="10"/>
        <v>2.2755445766898723</v>
      </c>
      <c r="J80" s="32">
        <f t="shared" si="11"/>
        <v>2.0092596751253833</v>
      </c>
      <c r="K80" s="23">
        <v>0</v>
      </c>
      <c r="L80" s="23">
        <f>+'dati 2022'!AL81+'dati 2022'!AM81+'dati 2022'!AN81</f>
        <v>33.099999999999994</v>
      </c>
      <c r="M80" s="23">
        <f>+'dati 2022'!BD81</f>
        <v>29.729999999999997</v>
      </c>
      <c r="N80" s="23">
        <f>+'dati 2022'!I81+'dati 2022'!AJ81</f>
        <v>44.61</v>
      </c>
      <c r="O80" s="23">
        <f>+'dati 2022'!J81+'dati 2022'!K81</f>
        <v>26.745000000000001</v>
      </c>
      <c r="P80" s="23">
        <f>+'dati 2022'!L81+'dati 2022'!BA81</f>
        <v>23.55</v>
      </c>
      <c r="Q80" s="23">
        <f>+'dati 2022'!M81+'dati 2022'!BC81</f>
        <v>2.6449999999999996</v>
      </c>
      <c r="R80" s="23">
        <f>+'dati 2022'!O81</f>
        <v>0</v>
      </c>
      <c r="S80" s="23">
        <f>+'dati 2022'!P81+'dati 2022'!AK81</f>
        <v>75.290000000000006</v>
      </c>
      <c r="T80" s="23">
        <f>+'dati 2022'!AO81+'dati 2022'!AP81</f>
        <v>5.12</v>
      </c>
      <c r="U80" s="23">
        <f>+'dati 2022'!BO81+'dati 2022'!AY81+'dati 2022'!AZ81+'dati 2022'!AQ81+'dati 2022'!AR81+'dati 2022'!V81</f>
        <v>19.454999999999998</v>
      </c>
      <c r="V80" s="23">
        <f>+'dati 2022'!AG81</f>
        <v>7.33</v>
      </c>
      <c r="W80" s="23">
        <f>+'dati 2022'!BK81+'dati 2022'!BL81</f>
        <v>0</v>
      </c>
      <c r="X80" s="23">
        <f>+'dati 2022'!G81+'dati 2022'!Q81+'dati 2022'!T81+'dati 2022'!X81+'dati 2022'!AS81+'dati 2022'!AU81+'dati 2022'!AV81+'dati 2022'!AW81+'dati 2022'!AX81+'dati 2022'!AT81</f>
        <v>0.84200000000000008</v>
      </c>
    </row>
    <row r="81" spans="2:24" x14ac:dyDescent="0.3">
      <c r="B81" s="19" t="s">
        <v>169</v>
      </c>
      <c r="C81" s="19">
        <v>1882</v>
      </c>
      <c r="D81" s="19">
        <f t="shared" si="12"/>
        <v>752.23800000000006</v>
      </c>
      <c r="E81" s="19">
        <f>+'dati 2022'!BG82+'dati 2022'!BH82</f>
        <v>316.36</v>
      </c>
      <c r="F81" s="19">
        <f t="shared" si="13"/>
        <v>435.87799999999999</v>
      </c>
      <c r="G81" s="20">
        <f t="shared" si="14"/>
        <v>0.57944161289379148</v>
      </c>
      <c r="H81" s="21">
        <f t="shared" si="9"/>
        <v>1.0950722781069395</v>
      </c>
      <c r="I81" s="21">
        <f t="shared" si="10"/>
        <v>0.46054183104537583</v>
      </c>
      <c r="J81" s="21">
        <f t="shared" si="11"/>
        <v>0.63453044706156381</v>
      </c>
      <c r="K81" s="19">
        <v>0</v>
      </c>
      <c r="L81" s="19">
        <f>+'dati 2022'!AL82+'dati 2022'!AM82+'dati 2022'!AN82</f>
        <v>44.32</v>
      </c>
      <c r="M81" s="19">
        <f>+'dati 2022'!BD82</f>
        <v>10.25</v>
      </c>
      <c r="N81" s="19">
        <f>+'dati 2022'!I82+'dati 2022'!AJ82</f>
        <v>152.125</v>
      </c>
      <c r="O81" s="19">
        <f>+'dati 2022'!J82+'dati 2022'!K82</f>
        <v>48.455000000000005</v>
      </c>
      <c r="P81" s="19">
        <f>+'dati 2022'!L82+'dati 2022'!BA82</f>
        <v>36.525999999999989</v>
      </c>
      <c r="Q81" s="19">
        <f>+'dati 2022'!M82+'dati 2022'!BC82</f>
        <v>4.0649999999999995</v>
      </c>
      <c r="R81" s="19">
        <f>+'dati 2022'!O82</f>
        <v>0</v>
      </c>
      <c r="S81" s="19">
        <f>+'dati 2022'!P82+'dati 2022'!AK82</f>
        <v>92.911999999999992</v>
      </c>
      <c r="T81" s="19">
        <f>+'dati 2022'!AO82+'dati 2022'!AP82</f>
        <v>7.3479999999999999</v>
      </c>
      <c r="U81" s="19">
        <f>+'dati 2022'!BO82+'dati 2022'!AY82+'dati 2022'!AZ82+'dati 2022'!AQ82+'dati 2022'!AR82+'dati 2022'!V82</f>
        <v>29.812000000000005</v>
      </c>
      <c r="V81" s="19">
        <f>+'dati 2022'!AG82</f>
        <v>7.1649999999999991</v>
      </c>
      <c r="W81" s="19">
        <f>+'dati 2022'!BK82+'dati 2022'!BL82</f>
        <v>0</v>
      </c>
      <c r="X81" s="19">
        <f>+'dati 2022'!G82+'dati 2022'!Q82+'dati 2022'!T82+'dati 2022'!X82+'dati 2022'!AS82+'dati 2022'!AU82+'dati 2022'!AV82+'dati 2022'!AW82+'dati 2022'!AX82+'dati 2022'!AT82</f>
        <v>2.8999999999999995</v>
      </c>
    </row>
    <row r="82" spans="2:24" x14ac:dyDescent="0.3">
      <c r="B82" s="23" t="s">
        <v>170</v>
      </c>
      <c r="C82" s="23">
        <v>158</v>
      </c>
      <c r="D82" s="23">
        <f t="shared" si="12"/>
        <v>52.899000000000001</v>
      </c>
      <c r="E82" s="23">
        <f>+'dati 2022'!BG83+'dati 2022'!BH83</f>
        <v>20.130000000000003</v>
      </c>
      <c r="F82" s="23">
        <f t="shared" si="13"/>
        <v>32.768999999999998</v>
      </c>
      <c r="G82" s="24">
        <f t="shared" si="14"/>
        <v>0.61946350592638799</v>
      </c>
      <c r="H82" s="32">
        <f t="shared" si="9"/>
        <v>0.91727067799549167</v>
      </c>
      <c r="I82" s="32">
        <f t="shared" si="10"/>
        <v>0.34905496792092949</v>
      </c>
      <c r="J82" s="32">
        <f t="shared" si="11"/>
        <v>0.56821571007456217</v>
      </c>
      <c r="K82" s="23">
        <v>0</v>
      </c>
      <c r="L82" s="23">
        <f>+'dati 2022'!AL83+'dati 2022'!AM83+'dati 2022'!AN83</f>
        <v>1.98</v>
      </c>
      <c r="M82" s="23">
        <f>+'dati 2022'!BD83</f>
        <v>0.81</v>
      </c>
      <c r="N82" s="23">
        <f>+'dati 2022'!I83+'dati 2022'!AJ83</f>
        <v>4.1630000000000003</v>
      </c>
      <c r="O82" s="23">
        <f>+'dati 2022'!J83+'dati 2022'!K83</f>
        <v>3.22</v>
      </c>
      <c r="P82" s="23">
        <f>+'dati 2022'!L83+'dati 2022'!BA83</f>
        <v>7.3800000000000017</v>
      </c>
      <c r="Q82" s="23">
        <f>+'dati 2022'!M83+'dati 2022'!BC83</f>
        <v>1.7749999999999999</v>
      </c>
      <c r="R82" s="23">
        <f>+'dati 2022'!O83</f>
        <v>0</v>
      </c>
      <c r="S82" s="23">
        <f>+'dati 2022'!P83+'dati 2022'!AK83</f>
        <v>7.1400000000000015</v>
      </c>
      <c r="T82" s="23">
        <f>+'dati 2022'!AO83+'dati 2022'!AP83</f>
        <v>0.44999999999999996</v>
      </c>
      <c r="U82" s="23">
        <f>+'dati 2022'!BO83+'dati 2022'!AY83+'dati 2022'!AZ83+'dati 2022'!AQ83+'dati 2022'!AR83+'dati 2022'!V83</f>
        <v>3.7949999999999995</v>
      </c>
      <c r="V82" s="23">
        <f>+'dati 2022'!AG83</f>
        <v>1.645</v>
      </c>
      <c r="W82" s="23">
        <f>+'dati 2022'!BK83+'dati 2022'!BL83</f>
        <v>0</v>
      </c>
      <c r="X82" s="23">
        <f>+'dati 2022'!G83+'dati 2022'!Q83+'dati 2022'!T83+'dati 2022'!X83+'dati 2022'!AS83+'dati 2022'!AU83+'dati 2022'!AV83+'dati 2022'!AW83+'dati 2022'!AX83+'dati 2022'!AT83</f>
        <v>0.41100000000000003</v>
      </c>
    </row>
    <row r="83" spans="2:24" s="28" customFormat="1" x14ac:dyDescent="0.3">
      <c r="B83" s="29" t="s">
        <v>195</v>
      </c>
      <c r="C83" s="29">
        <f>SUM(C59:C82)</f>
        <v>7991</v>
      </c>
      <c r="D83" s="29">
        <f>SUM(D2:D82)</f>
        <v>47094.966410000008</v>
      </c>
      <c r="E83" s="29">
        <f>SUM(E2:E82)</f>
        <v>16348.693709999998</v>
      </c>
      <c r="F83" s="29">
        <f>SUM(F2:F82)</f>
        <v>30746.272699999998</v>
      </c>
      <c r="G83" s="30">
        <f>+F83/D83</f>
        <v>0.65285687715176766</v>
      </c>
      <c r="H83" s="33">
        <f t="shared" si="9"/>
        <v>16.146578054420818</v>
      </c>
      <c r="I83" s="33">
        <f t="shared" si="10"/>
        <v>5.6051735291243734</v>
      </c>
      <c r="J83" s="29">
        <f t="shared" si="11"/>
        <v>10.541404525296437</v>
      </c>
      <c r="K83" s="29">
        <f>SUM(K2:K82)</f>
        <v>0</v>
      </c>
      <c r="L83" s="29">
        <f>SUM(L2:L82)</f>
        <v>6078.0180000000009</v>
      </c>
      <c r="M83" s="29">
        <f t="shared" ref="M83:X83" si="15">SUM(M2:M82)</f>
        <v>4904.6600000000008</v>
      </c>
      <c r="N83" s="29">
        <f t="shared" si="15"/>
        <v>5291.3129999999992</v>
      </c>
      <c r="O83" s="29">
        <f t="shared" si="15"/>
        <v>2728.8340000000003</v>
      </c>
      <c r="P83" s="29">
        <f t="shared" si="15"/>
        <v>1855.7259999999999</v>
      </c>
      <c r="Q83" s="29">
        <f t="shared" si="15"/>
        <v>200.46540000000002</v>
      </c>
      <c r="R83" s="29">
        <f t="shared" si="15"/>
        <v>0</v>
      </c>
      <c r="S83" s="29">
        <f t="shared" si="15"/>
        <v>5340.4708000000001</v>
      </c>
      <c r="T83" s="29">
        <f t="shared" si="15"/>
        <v>1088.5079999999998</v>
      </c>
      <c r="U83" s="29">
        <f t="shared" si="15"/>
        <v>2232.4744999999984</v>
      </c>
      <c r="V83" s="29">
        <f t="shared" si="15"/>
        <v>622.13</v>
      </c>
      <c r="W83" s="29">
        <f t="shared" si="15"/>
        <v>272.60000000000002</v>
      </c>
      <c r="X83" s="29">
        <f t="shared" si="15"/>
        <v>131.07300000000001</v>
      </c>
    </row>
    <row r="86" spans="2:24" ht="21" x14ac:dyDescent="0.4">
      <c r="B86" s="22" t="s">
        <v>196</v>
      </c>
      <c r="C86" s="22"/>
      <c r="D86" s="22"/>
      <c r="E86" s="22"/>
      <c r="F86" s="22"/>
      <c r="G86" s="22"/>
      <c r="H86" s="35"/>
      <c r="I86" s="22"/>
      <c r="J86" s="22"/>
      <c r="K86" s="22"/>
      <c r="L86" s="22"/>
      <c r="M86" s="22"/>
      <c r="N86" s="22"/>
      <c r="O86" s="22"/>
      <c r="P86" s="22"/>
    </row>
    <row r="87" spans="2:24" ht="21" x14ac:dyDescent="0.4">
      <c r="B87" s="22" t="s">
        <v>197</v>
      </c>
      <c r="C87" s="22"/>
      <c r="D87" s="22"/>
      <c r="E87" s="22"/>
      <c r="F87" s="22"/>
      <c r="G87" s="22"/>
      <c r="H87" s="35"/>
      <c r="I87" s="22"/>
      <c r="J87" s="22"/>
      <c r="K87" s="22"/>
      <c r="L87" s="22"/>
      <c r="M87" s="22"/>
      <c r="N87" s="22"/>
      <c r="O87" s="22"/>
      <c r="P87" s="22"/>
    </row>
    <row r="88" spans="2:24" ht="21" x14ac:dyDescent="0.4">
      <c r="B88" s="22" t="s">
        <v>198</v>
      </c>
      <c r="C88" s="22"/>
      <c r="D88" s="22"/>
      <c r="E88" s="22"/>
      <c r="F88" s="22"/>
      <c r="G88" s="22"/>
      <c r="H88" s="35"/>
      <c r="I88" s="22"/>
      <c r="J88" s="22"/>
      <c r="K88" s="22"/>
      <c r="L88" s="22"/>
      <c r="M88" s="22"/>
      <c r="N88" s="22"/>
      <c r="O88" s="22"/>
      <c r="P88" s="22"/>
    </row>
    <row r="89" spans="2:24" ht="21" x14ac:dyDescent="0.4">
      <c r="B89" s="22" t="s">
        <v>199</v>
      </c>
      <c r="C89" s="22"/>
      <c r="D89" s="22"/>
      <c r="E89" s="22"/>
      <c r="F89" s="22"/>
      <c r="G89" s="22"/>
      <c r="H89" s="35"/>
    </row>
    <row r="90" spans="2:24" ht="21" x14ac:dyDescent="0.4">
      <c r="B90" s="22" t="s">
        <v>200</v>
      </c>
      <c r="C90" s="22"/>
      <c r="D90" s="22"/>
      <c r="E90" s="22"/>
      <c r="F90" s="22"/>
      <c r="G90" s="22"/>
      <c r="H90" s="3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 2022</vt:lpstr>
      <vt:lpstr>calcoli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Lorenza</dc:creator>
  <cp:lastModifiedBy>elena</cp:lastModifiedBy>
  <dcterms:created xsi:type="dcterms:W3CDTF">2023-07-06T09:05:58Z</dcterms:created>
  <dcterms:modified xsi:type="dcterms:W3CDTF">2024-05-16T10:58:21Z</dcterms:modified>
</cp:coreProperties>
</file>